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З\Устройство покрытия из асфальтобетона\"/>
    </mc:Choice>
  </mc:AlternateContent>
  <xr:revisionPtr revIDLastSave="0" documentId="13_ncr:1_{23F394EA-F24D-44DB-A3EF-8D5E1CFA7E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E15" i="1"/>
  <c r="E8" i="1"/>
  <c r="E9" i="1" s="1"/>
  <c r="E7" i="1" l="1"/>
  <c r="E25" i="1"/>
  <c r="E26" i="1"/>
  <c r="E13" i="1"/>
  <c r="E10" i="1"/>
  <c r="G41" i="1"/>
  <c r="G35" i="1"/>
  <c r="G25" i="1"/>
  <c r="E24" i="1" l="1"/>
  <c r="E27" i="1"/>
  <c r="E31" i="1"/>
  <c r="E33" i="1" s="1"/>
  <c r="E32" i="1"/>
  <c r="E34" i="1"/>
  <c r="E30" i="1"/>
  <c r="E11" i="1"/>
  <c r="E12" i="1"/>
  <c r="G31" i="1"/>
  <c r="G24" i="1"/>
  <c r="G26" i="1"/>
  <c r="G12" i="1"/>
  <c r="G13" i="1"/>
  <c r="E28" i="1" l="1"/>
  <c r="E29" i="1"/>
  <c r="G30" i="1"/>
  <c r="G29" i="1"/>
  <c r="G28" i="1"/>
  <c r="G27" i="1"/>
  <c r="G9" i="1"/>
  <c r="G16" i="1"/>
  <c r="G14" i="1"/>
  <c r="G11" i="1"/>
  <c r="G10" i="1"/>
  <c r="G8" i="1"/>
  <c r="G7" i="1"/>
  <c r="G33" i="1" l="1"/>
  <c r="C3" i="1" l="1"/>
</calcChain>
</file>

<file path=xl/sharedStrings.xml><?xml version="1.0" encoding="utf-8"?>
<sst xmlns="http://schemas.openxmlformats.org/spreadsheetml/2006/main" count="118" uniqueCount="49">
  <si>
    <t>Ценовой документ:</t>
  </si>
  <si>
    <t>Объект:</t>
  </si>
  <si>
    <t>Итоговая стоимость ЦД:</t>
  </si>
  <si>
    <t>Код затрат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</si>
  <si>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</si>
  <si>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</si>
  <si>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</si>
  <si>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</si>
  <si>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</si>
  <si>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</si>
  <si>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</si>
  <si>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</si>
  <si>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</si>
  <si>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м2</t>
  </si>
  <si>
    <t>G2010</t>
  </si>
  <si>
    <t>м3</t>
  </si>
  <si>
    <t>т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</si>
  <si>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</si>
  <si>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</si>
  <si>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</si>
  <si>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</si>
  <si>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</si>
  <si>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</si>
  <si>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</si>
  <si>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</si>
  <si>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Многоэтажный многоквартирный жилой дом №68 по ул. Новая 8-я в микрорайоне № 17а жилого района "Север" в Октябрьском районе г. Ижевска</t>
  </si>
  <si>
    <t>Работы по устройству покрытия из асфальтобетона</t>
  </si>
  <si>
    <t>Устройство оснований из песчаной смеси (толщ. 20 см. с уплотнением )</t>
  </si>
  <si>
    <t>Устройство щебенечного слоя из гранитного щебня с расклинцовкой толщиной 20 см</t>
  </si>
  <si>
    <t>Обработка основания битумной эмульсией</t>
  </si>
  <si>
    <t>Битумная эмульсия</t>
  </si>
  <si>
    <t>л</t>
  </si>
  <si>
    <t>Укладка нижнего слоя асфальтобетонной смеси толщиной 5 см</t>
  </si>
  <si>
    <t>Горячий щебеночный пористый асфальтобетон крупнозернистый по ГОСТ 9128-13</t>
  </si>
  <si>
    <t>Щебень гранитный фракции 20-40мм М1200 по ГОСТ 8267-93*</t>
  </si>
  <si>
    <t>Песок строительный по ГОСТ 8736-14*</t>
  </si>
  <si>
    <t>Установка дорожных бортовых камней на бетоне класса В15</t>
  </si>
  <si>
    <t>Бортовой камень БР 100.30.18 по ГОСТ 6665-91</t>
  </si>
  <si>
    <t>Бетон В15 F100</t>
  </si>
  <si>
    <t>п.м.</t>
  </si>
  <si>
    <t>Укладка верхнего слоя асфальтобетонной смеси толщиной 4 см</t>
  </si>
  <si>
    <t>Горячий щебеночный плотный асфальтобетон мелкозернистый типа Б марки II по ГОСТ 9128-13</t>
  </si>
  <si>
    <t>Нанесение разметки на асф/бетонное покрытие (в т.ч. краска, расходные материалы)</t>
  </si>
  <si>
    <t>Раздел 1. Проезды с  покрытием из асфальтобетона</t>
  </si>
  <si>
    <t>Планировка корыта под дорожную одежду (с уплотнением )</t>
  </si>
  <si>
    <t>услуга</t>
  </si>
  <si>
    <t>I ЭТАП (октябрь-ноябрь 2023г)</t>
  </si>
  <si>
    <t>II ЭТАП (апрель-июнь 2024г)</t>
  </si>
  <si>
    <t>Установка тротуарных бортовых камней на бетоне класса В15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</si>
</sst>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0.000"/>
  </numFmts>
  <fonts count="16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7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FAEBD7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1" fontId="3" fillId="4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164" fontId="3" fillId="4" borderId="1" xfId="0" applyNumberFormat="1" applyFont="1" applyFill="1" applyBorder="1" applyAlignment="1">
      <alignment horizontal="right" vertical="top" wrapText="1"/>
    </xf>
    <xf numFmtId="165" fontId="3" fillId="4" borderId="1" xfId="0" applyNumberFormat="1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right" vertical="top" wrapText="1"/>
    </xf>
    <xf numFmtId="166" fontId="6" fillId="5" borderId="1" xfId="0" applyNumberFormat="1" applyFont="1" applyFill="1" applyBorder="1" applyAlignment="1">
      <alignment horizontal="right" vertical="top" wrapText="1"/>
    </xf>
    <xf numFmtId="167" fontId="6" fillId="5" borderId="1" xfId="0" applyNumberFormat="1" applyFont="1" applyFill="1" applyBorder="1" applyAlignment="1">
      <alignment horizontal="right" vertical="top" wrapText="1"/>
    </xf>
    <xf numFmtId="2" fontId="7" fillId="5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2" fontId="6" fillId="5" borderId="1" xfId="0" applyNumberFormat="1" applyFont="1" applyFill="1" applyBorder="1" applyAlignment="1">
      <alignment horizontal="right" vertical="top" wrapText="1"/>
    </xf>
    <xf numFmtId="3" fontId="6" fillId="5" borderId="1" xfId="0" applyNumberFormat="1" applyFont="1" applyFill="1" applyBorder="1" applyAlignment="1">
      <alignment horizontal="right" vertical="top" wrapText="1"/>
    </xf>
    <xf numFmtId="167" fontId="7" fillId="5" borderId="1" xfId="0" applyNumberFormat="1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horizontal="right"/>
    </xf>
    <xf numFmtId="0" fontId="0" fillId="6" borderId="4" xfId="0" applyFill="1" applyBorder="1" applyAlignment="1">
      <alignment horizontal="left"/>
    </xf>
    <xf numFmtId="4" fontId="0" fillId="6" borderId="6" xfId="0" applyNumberFormat="1" applyFill="1" applyBorder="1" applyAlignment="1">
      <alignment horizontal="right"/>
    </xf>
    <xf numFmtId="0" fontId="0" fillId="6" borderId="5" xfId="0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8" borderId="0" xfId="0" applyFont="1" applyFill="1" applyAlignment="1">
      <alignment horizontal="left" wrapText="1"/>
    </xf>
    <xf numFmtId="0" fontId="11" fillId="0" borderId="0" xfId="0" applyFont="1" applyAlignment="1">
      <alignment horizontal="left" vertical="top"/>
    </xf>
    <xf numFmtId="3" fontId="12" fillId="5" borderId="1" xfId="0" applyNumberFormat="1" applyFont="1" applyFill="1" applyBorder="1" applyAlignment="1">
      <alignment horizontal="right" vertical="top" wrapText="1"/>
    </xf>
    <xf numFmtId="0" fontId="6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1" fontId="3" fillId="9" borderId="1" xfId="0" applyNumberFormat="1" applyFont="1" applyFill="1" applyBorder="1" applyAlignment="1">
      <alignment horizontal="right" vertical="top" wrapText="1"/>
    </xf>
    <xf numFmtId="0" fontId="3" fillId="9" borderId="1" xfId="0" applyFont="1" applyFill="1" applyBorder="1" applyAlignment="1">
      <alignment horizontal="right" vertical="top" wrapText="1"/>
    </xf>
    <xf numFmtId="4" fontId="3" fillId="9" borderId="1" xfId="0" applyNumberFormat="1" applyFont="1" applyFill="1" applyBorder="1" applyAlignment="1">
      <alignment horizontal="right" vertical="top" wrapText="1"/>
    </xf>
    <xf numFmtId="164" fontId="3" fillId="9" borderId="1" xfId="0" applyNumberFormat="1" applyFont="1" applyFill="1" applyBorder="1" applyAlignment="1">
      <alignment horizontal="right" vertical="top" wrapText="1"/>
    </xf>
    <xf numFmtId="164" fontId="14" fillId="9" borderId="1" xfId="0" applyNumberFormat="1" applyFont="1" applyFill="1" applyBorder="1" applyAlignment="1">
      <alignment horizontal="left" vertical="top" wrapText="1"/>
    </xf>
    <xf numFmtId="0" fontId="15" fillId="9" borderId="0" xfId="0" applyFont="1" applyFill="1" applyAlignment="1">
      <alignment wrapText="1"/>
    </xf>
    <xf numFmtId="0" fontId="13" fillId="10" borderId="7" xfId="0" applyFont="1" applyFill="1" applyBorder="1" applyAlignment="1">
      <alignment horizontal="center" vertical="top" wrapText="1"/>
    </xf>
    <xf numFmtId="0" fontId="13" fillId="10" borderId="4" xfId="0" applyFont="1" applyFill="1" applyBorder="1" applyAlignment="1">
      <alignment horizontal="center" vertical="top" wrapText="1"/>
    </xf>
    <xf numFmtId="0" fontId="13" fillId="10" borderId="8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7" borderId="0" xfId="0" applyFont="1" applyFill="1" applyAlignment="1">
      <alignment horizontal="left" wrapText="1"/>
    </xf>
    <xf numFmtId="0" fontId="8" fillId="6" borderId="4" xfId="0" applyFont="1" applyFill="1" applyBorder="1" applyAlignment="1">
      <alignment horizontal="right"/>
    </xf>
    <xf numFmtId="0" fontId="0" fillId="6" borderId="5" xfId="0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4" fillId="5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49"/>
  <sheetViews>
    <sheetView tabSelected="1" workbookViewId="0">
      <selection activeCell="E41" sqref="E41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51.6640625" style="1" customWidth="1"/>
    <col min="4" max="4" width="19.83203125" style="1" customWidth="1"/>
    <col min="5" max="5" width="19.6640625" style="1" customWidth="1"/>
    <col min="6" max="6" width="18.6640625" style="1" customWidth="1"/>
    <col min="7" max="7" width="22.33203125" style="1" customWidth="1"/>
    <col min="8" max="8" width="13.83203125" style="1" customWidth="1"/>
    <col min="9" max="9" width="17.5" style="1" customWidth="1" outlineLevel="1"/>
    <col min="10" max="10" width="17.5" style="1" hidden="1" customWidth="1" outlineLevel="1"/>
  </cols>
  <sheetData>
    <row r="1" spans="1:11" s="1" customFormat="1" ht="24" customHeight="1" x14ac:dyDescent="0.2">
      <c r="A1" s="48" t="s">
        <v>0</v>
      </c>
      <c r="B1" s="48"/>
      <c r="C1" s="49" t="s">
        <v>26</v>
      </c>
      <c r="D1" s="49"/>
      <c r="E1" s="49"/>
      <c r="F1" s="49"/>
      <c r="G1" s="49"/>
    </row>
    <row r="2" spans="1:11" s="2" customFormat="1" ht="28.5" customHeight="1" x14ac:dyDescent="0.2">
      <c r="A2" s="50" t="s">
        <v>1</v>
      </c>
      <c r="B2" s="50"/>
      <c r="C2" s="51" t="s">
        <v>25</v>
      </c>
      <c r="D2" s="51"/>
      <c r="E2" s="51"/>
      <c r="F2" s="51"/>
      <c r="G2" s="51"/>
    </row>
    <row r="3" spans="1:11" ht="26.1" customHeight="1" x14ac:dyDescent="0.2">
      <c r="A3" s="50" t="s">
        <v>2</v>
      </c>
      <c r="B3" s="50"/>
      <c r="C3" s="52">
        <f>G42</f>
        <v>0</v>
      </c>
      <c r="D3" s="52"/>
      <c r="E3" s="52"/>
      <c r="F3" s="52"/>
      <c r="G3" s="52"/>
    </row>
    <row r="4" spans="1:11" ht="24" customHeight="1" x14ac:dyDescent="0.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4" t="s">
        <v>11</v>
      </c>
      <c r="J4" s="4" t="s">
        <v>12</v>
      </c>
    </row>
    <row r="5" spans="1:11" s="7" customFormat="1" ht="24" customHeight="1" x14ac:dyDescent="0.2">
      <c r="A5" s="45" t="s">
        <v>46</v>
      </c>
      <c r="B5" s="46"/>
      <c r="C5" s="46"/>
      <c r="D5" s="46"/>
      <c r="E5" s="46"/>
      <c r="F5" s="46"/>
      <c r="G5" s="46"/>
      <c r="H5" s="46"/>
      <c r="I5" s="47"/>
      <c r="J5" s="13" t="s">
        <v>14</v>
      </c>
    </row>
    <row r="6" spans="1:11" ht="24" customHeight="1" x14ac:dyDescent="0.2">
      <c r="A6" s="34"/>
      <c r="B6" s="5"/>
      <c r="C6" s="5" t="s">
        <v>43</v>
      </c>
      <c r="D6" s="5"/>
      <c r="E6" s="5"/>
      <c r="F6" s="5"/>
      <c r="G6" s="5"/>
      <c r="H6" s="5"/>
      <c r="I6" s="5"/>
      <c r="J6" s="6"/>
    </row>
    <row r="7" spans="1:11" s="7" customFormat="1" ht="24" customHeight="1" x14ac:dyDescent="0.2">
      <c r="A7" s="8"/>
      <c r="B7" s="9">
        <v>1</v>
      </c>
      <c r="C7" s="8" t="s">
        <v>44</v>
      </c>
      <c r="D7" s="10" t="s">
        <v>13</v>
      </c>
      <c r="E7" s="14">
        <f>E8</f>
        <v>469.8</v>
      </c>
      <c r="F7" s="15"/>
      <c r="G7" s="14">
        <f t="shared" ref="G7:G16" si="0">ROUND(E7*F7,2)</f>
        <v>0</v>
      </c>
      <c r="H7" s="11"/>
      <c r="I7" s="12"/>
      <c r="J7" s="13" t="s">
        <v>14</v>
      </c>
    </row>
    <row r="8" spans="1:11" s="7" customFormat="1" ht="24" customHeight="1" x14ac:dyDescent="0.2">
      <c r="A8" s="8"/>
      <c r="B8" s="9">
        <v>2</v>
      </c>
      <c r="C8" s="8" t="s">
        <v>27</v>
      </c>
      <c r="D8" s="10" t="s">
        <v>13</v>
      </c>
      <c r="E8" s="16">
        <f>1.08*435</f>
        <v>469.8</v>
      </c>
      <c r="F8" s="15"/>
      <c r="G8" s="14">
        <f t="shared" si="0"/>
        <v>0</v>
      </c>
      <c r="H8" s="11"/>
      <c r="I8" s="12"/>
      <c r="J8" s="13" t="s">
        <v>14</v>
      </c>
      <c r="K8" s="35"/>
    </row>
    <row r="9" spans="1:11" s="7" customFormat="1" ht="12" customHeight="1" x14ac:dyDescent="0.2">
      <c r="A9" s="17"/>
      <c r="B9" s="9">
        <v>3</v>
      </c>
      <c r="C9" s="17" t="s">
        <v>35</v>
      </c>
      <c r="D9" s="19" t="s">
        <v>16</v>
      </c>
      <c r="E9" s="20">
        <f>E8*0.2*I9</f>
        <v>140.94</v>
      </c>
      <c r="F9" s="18"/>
      <c r="G9" s="27">
        <f t="shared" si="0"/>
        <v>0</v>
      </c>
      <c r="H9" s="21"/>
      <c r="I9" s="22">
        <v>1.5</v>
      </c>
      <c r="J9" s="23" t="s">
        <v>14</v>
      </c>
    </row>
    <row r="10" spans="1:11" s="7" customFormat="1" ht="24" x14ac:dyDescent="0.2">
      <c r="A10" s="8"/>
      <c r="B10" s="9">
        <v>4</v>
      </c>
      <c r="C10" s="8" t="s">
        <v>28</v>
      </c>
      <c r="D10" s="10" t="s">
        <v>13</v>
      </c>
      <c r="E10" s="16">
        <f>E8</f>
        <v>469.8</v>
      </c>
      <c r="F10" s="15"/>
      <c r="G10" s="14">
        <f t="shared" si="0"/>
        <v>0</v>
      </c>
      <c r="H10" s="11"/>
      <c r="I10" s="12"/>
      <c r="J10" s="13" t="s">
        <v>14</v>
      </c>
    </row>
    <row r="11" spans="1:11" s="7" customFormat="1" ht="24" x14ac:dyDescent="0.2">
      <c r="A11" s="17"/>
      <c r="B11" s="9">
        <v>5</v>
      </c>
      <c r="C11" s="17" t="s">
        <v>34</v>
      </c>
      <c r="D11" s="19" t="s">
        <v>16</v>
      </c>
      <c r="E11" s="20">
        <f>E10*0.2*I11</f>
        <v>155.03399999999999</v>
      </c>
      <c r="F11" s="25"/>
      <c r="G11" s="27">
        <f t="shared" si="0"/>
        <v>0</v>
      </c>
      <c r="H11" s="19"/>
      <c r="I11" s="26">
        <v>1.65</v>
      </c>
      <c r="J11" s="23" t="s">
        <v>14</v>
      </c>
    </row>
    <row r="12" spans="1:11" s="7" customFormat="1" ht="12" x14ac:dyDescent="0.2">
      <c r="A12" s="37"/>
      <c r="B12" s="9">
        <v>6</v>
      </c>
      <c r="C12" s="38" t="s">
        <v>29</v>
      </c>
      <c r="D12" s="40" t="s">
        <v>13</v>
      </c>
      <c r="E12" s="41">
        <f>E10</f>
        <v>469.8</v>
      </c>
      <c r="F12" s="39"/>
      <c r="G12" s="41">
        <f t="shared" si="0"/>
        <v>0</v>
      </c>
      <c r="H12" s="42"/>
      <c r="I12" s="43"/>
      <c r="J12" s="23" t="s">
        <v>14</v>
      </c>
    </row>
    <row r="13" spans="1:11" s="7" customFormat="1" ht="12" customHeight="1" x14ac:dyDescent="0.2">
      <c r="A13" s="17"/>
      <c r="B13" s="9">
        <v>7</v>
      </c>
      <c r="C13" s="17" t="s">
        <v>30</v>
      </c>
      <c r="D13" s="19" t="s">
        <v>31</v>
      </c>
      <c r="E13" s="20">
        <f>E10*I13</f>
        <v>469.8</v>
      </c>
      <c r="F13" s="18"/>
      <c r="G13" s="27">
        <f t="shared" si="0"/>
        <v>0</v>
      </c>
      <c r="H13" s="24">
        <v>1</v>
      </c>
      <c r="I13" s="28">
        <v>1</v>
      </c>
      <c r="J13" s="23" t="s">
        <v>14</v>
      </c>
    </row>
    <row r="14" spans="1:11" s="7" customFormat="1" ht="24" x14ac:dyDescent="0.2">
      <c r="A14" s="8"/>
      <c r="B14" s="9">
        <v>8</v>
      </c>
      <c r="C14" s="8" t="s">
        <v>32</v>
      </c>
      <c r="D14" s="10" t="s">
        <v>13</v>
      </c>
      <c r="E14" s="16">
        <v>435</v>
      </c>
      <c r="F14" s="15"/>
      <c r="G14" s="14">
        <f t="shared" si="0"/>
        <v>0</v>
      </c>
      <c r="H14" s="11"/>
      <c r="I14" s="12"/>
      <c r="J14" s="13" t="s">
        <v>14</v>
      </c>
    </row>
    <row r="15" spans="1:11" s="7" customFormat="1" ht="24" customHeight="1" x14ac:dyDescent="0.2">
      <c r="A15" s="17"/>
      <c r="B15" s="9">
        <v>9</v>
      </c>
      <c r="C15" s="17" t="s">
        <v>33</v>
      </c>
      <c r="D15" s="19" t="s">
        <v>16</v>
      </c>
      <c r="E15" s="24">
        <f>E14*0.05*I15</f>
        <v>56.550000000000004</v>
      </c>
      <c r="F15" s="36"/>
      <c r="G15" s="27"/>
      <c r="H15" s="19"/>
      <c r="I15" s="22">
        <v>2.6</v>
      </c>
      <c r="J15" s="23" t="s">
        <v>14</v>
      </c>
    </row>
    <row r="16" spans="1:11" s="7" customFormat="1" ht="24" x14ac:dyDescent="0.2">
      <c r="A16" s="8"/>
      <c r="B16" s="9">
        <v>10</v>
      </c>
      <c r="C16" s="44" t="s">
        <v>36</v>
      </c>
      <c r="D16" s="10" t="s">
        <v>39</v>
      </c>
      <c r="E16" s="16">
        <v>103</v>
      </c>
      <c r="F16" s="9"/>
      <c r="G16" s="14">
        <f t="shared" si="0"/>
        <v>0</v>
      </c>
      <c r="H16" s="11"/>
      <c r="I16" s="12"/>
      <c r="J16" s="13" t="s">
        <v>14</v>
      </c>
    </row>
    <row r="17" spans="1:11" s="7" customFormat="1" ht="12" x14ac:dyDescent="0.2">
      <c r="A17" s="17"/>
      <c r="B17" s="9">
        <v>11</v>
      </c>
      <c r="C17" s="17" t="s">
        <v>37</v>
      </c>
      <c r="D17" s="19" t="s">
        <v>39</v>
      </c>
      <c r="E17" s="24">
        <v>103</v>
      </c>
      <c r="F17" s="36"/>
      <c r="G17" s="27"/>
      <c r="H17" s="19"/>
      <c r="I17" s="22"/>
      <c r="J17" s="23" t="s">
        <v>14</v>
      </c>
    </row>
    <row r="18" spans="1:11" s="7" customFormat="1" ht="12" x14ac:dyDescent="0.2">
      <c r="A18" s="17"/>
      <c r="B18" s="9">
        <v>12</v>
      </c>
      <c r="C18" s="17" t="s">
        <v>38</v>
      </c>
      <c r="D18" s="19" t="s">
        <v>15</v>
      </c>
      <c r="E18" s="24">
        <v>7</v>
      </c>
      <c r="F18" s="36"/>
      <c r="G18" s="27"/>
      <c r="H18" s="19"/>
      <c r="I18" s="22"/>
      <c r="J18" s="23"/>
    </row>
    <row r="19" spans="1:11" s="7" customFormat="1" ht="24" x14ac:dyDescent="0.2">
      <c r="A19" s="8"/>
      <c r="B19" s="9">
        <v>13</v>
      </c>
      <c r="C19" s="44" t="s">
        <v>48</v>
      </c>
      <c r="D19" s="10" t="s">
        <v>39</v>
      </c>
      <c r="E19" s="16">
        <v>103</v>
      </c>
      <c r="F19" s="9"/>
      <c r="G19" s="14">
        <f t="shared" ref="G19:G21" si="1">ROUND(E19*F19,2)</f>
        <v>0</v>
      </c>
      <c r="H19" s="11"/>
      <c r="I19" s="12"/>
      <c r="J19" s="59"/>
    </row>
    <row r="20" spans="1:11" s="7" customFormat="1" ht="12" x14ac:dyDescent="0.2">
      <c r="A20" s="17"/>
      <c r="B20" s="9">
        <v>14</v>
      </c>
      <c r="C20" s="17" t="s">
        <v>37</v>
      </c>
      <c r="D20" s="19" t="s">
        <v>39</v>
      </c>
      <c r="E20" s="24">
        <v>103</v>
      </c>
      <c r="F20" s="36"/>
      <c r="G20" s="27"/>
      <c r="H20" s="19"/>
      <c r="I20" s="22"/>
      <c r="J20" s="59"/>
    </row>
    <row r="21" spans="1:11" s="7" customFormat="1" ht="12" x14ac:dyDescent="0.2">
      <c r="A21" s="17"/>
      <c r="B21" s="9">
        <v>15</v>
      </c>
      <c r="C21" s="17" t="s">
        <v>38</v>
      </c>
      <c r="D21" s="19" t="s">
        <v>15</v>
      </c>
      <c r="E21" s="24">
        <v>7</v>
      </c>
      <c r="F21" s="36"/>
      <c r="G21" s="27"/>
      <c r="H21" s="19"/>
      <c r="I21" s="22"/>
      <c r="J21" s="59"/>
    </row>
    <row r="22" spans="1:11" ht="24" customHeight="1" x14ac:dyDescent="0.2">
      <c r="A22" s="45" t="s">
        <v>47</v>
      </c>
      <c r="B22" s="46"/>
      <c r="C22" s="46"/>
      <c r="D22" s="46"/>
      <c r="E22" s="46"/>
      <c r="F22" s="46"/>
      <c r="G22" s="46"/>
      <c r="H22" s="46"/>
      <c r="I22" s="47"/>
      <c r="J22" s="6"/>
    </row>
    <row r="23" spans="1:11" s="7" customFormat="1" ht="24" customHeight="1" x14ac:dyDescent="0.2">
      <c r="A23" s="34"/>
      <c r="B23" s="5"/>
      <c r="C23" s="5" t="s">
        <v>43</v>
      </c>
      <c r="D23" s="5"/>
      <c r="E23" s="5"/>
      <c r="F23" s="5"/>
      <c r="G23" s="5"/>
      <c r="H23" s="5"/>
      <c r="I23" s="5"/>
      <c r="J23" s="13" t="s">
        <v>14</v>
      </c>
      <c r="K23" s="35"/>
    </row>
    <row r="24" spans="1:11" s="7" customFormat="1" ht="24" x14ac:dyDescent="0.2">
      <c r="A24" s="8"/>
      <c r="B24" s="9">
        <v>1</v>
      </c>
      <c r="C24" s="8" t="s">
        <v>44</v>
      </c>
      <c r="D24" s="10" t="s">
        <v>13</v>
      </c>
      <c r="E24" s="14">
        <f>E25+800</f>
        <v>4593.4359999999997</v>
      </c>
      <c r="F24" s="15"/>
      <c r="G24" s="14">
        <f t="shared" ref="G24:G31" si="2">ROUND(E24*F24,2)</f>
        <v>0</v>
      </c>
      <c r="H24" s="11"/>
      <c r="I24" s="12"/>
      <c r="J24" s="13" t="s">
        <v>14</v>
      </c>
    </row>
    <row r="25" spans="1:11" s="7" customFormat="1" ht="24" x14ac:dyDescent="0.2">
      <c r="A25" s="8"/>
      <c r="B25" s="9">
        <v>2</v>
      </c>
      <c r="C25" s="8" t="s">
        <v>27</v>
      </c>
      <c r="D25" s="10" t="s">
        <v>13</v>
      </c>
      <c r="E25" s="16">
        <f>3206.7*1.08-E8+800</f>
        <v>3793.4359999999997</v>
      </c>
      <c r="F25" s="15"/>
      <c r="G25" s="14">
        <f t="shared" si="2"/>
        <v>0</v>
      </c>
      <c r="H25" s="11"/>
      <c r="I25" s="12"/>
      <c r="J25" s="23" t="s">
        <v>14</v>
      </c>
    </row>
    <row r="26" spans="1:11" s="7" customFormat="1" ht="12" x14ac:dyDescent="0.2">
      <c r="A26" s="17"/>
      <c r="B26" s="9">
        <v>3</v>
      </c>
      <c r="C26" s="17" t="s">
        <v>35</v>
      </c>
      <c r="D26" s="19" t="s">
        <v>16</v>
      </c>
      <c r="E26" s="20">
        <f>E25*0.2*I26</f>
        <v>1138.0308</v>
      </c>
      <c r="F26" s="18"/>
      <c r="G26" s="27">
        <f t="shared" si="2"/>
        <v>0</v>
      </c>
      <c r="H26" s="21"/>
      <c r="I26" s="22">
        <v>1.5</v>
      </c>
      <c r="J26" s="13" t="s">
        <v>14</v>
      </c>
      <c r="K26" s="35"/>
    </row>
    <row r="27" spans="1:11" s="7" customFormat="1" ht="24" x14ac:dyDescent="0.2">
      <c r="A27" s="8"/>
      <c r="B27" s="9">
        <v>4</v>
      </c>
      <c r="C27" s="8" t="s">
        <v>28</v>
      </c>
      <c r="D27" s="10" t="s">
        <v>13</v>
      </c>
      <c r="E27" s="16">
        <f>E25+800</f>
        <v>4593.4359999999997</v>
      </c>
      <c r="F27" s="15"/>
      <c r="G27" s="14">
        <f t="shared" si="2"/>
        <v>0</v>
      </c>
      <c r="H27" s="11"/>
      <c r="I27" s="12"/>
      <c r="J27" s="23" t="s">
        <v>14</v>
      </c>
    </row>
    <row r="28" spans="1:11" s="7" customFormat="1" ht="24" x14ac:dyDescent="0.2">
      <c r="A28" s="17"/>
      <c r="B28" s="9">
        <v>5</v>
      </c>
      <c r="C28" s="17" t="s">
        <v>34</v>
      </c>
      <c r="D28" s="19" t="s">
        <v>16</v>
      </c>
      <c r="E28" s="20">
        <f>E27*0.2*I28</f>
        <v>1515.8338799999999</v>
      </c>
      <c r="F28" s="25"/>
      <c r="G28" s="27">
        <f t="shared" si="2"/>
        <v>0</v>
      </c>
      <c r="H28" s="19"/>
      <c r="I28" s="26">
        <v>1.65</v>
      </c>
      <c r="J28" s="13" t="s">
        <v>14</v>
      </c>
    </row>
    <row r="29" spans="1:11" s="7" customFormat="1" ht="12" x14ac:dyDescent="0.2">
      <c r="A29" s="37"/>
      <c r="B29" s="9">
        <v>6</v>
      </c>
      <c r="C29" s="38" t="s">
        <v>29</v>
      </c>
      <c r="D29" s="40" t="s">
        <v>13</v>
      </c>
      <c r="E29" s="41">
        <f>E27+800</f>
        <v>5393.4359999999997</v>
      </c>
      <c r="F29" s="39"/>
      <c r="G29" s="41">
        <f t="shared" si="2"/>
        <v>0</v>
      </c>
      <c r="H29" s="42"/>
      <c r="I29" s="43"/>
      <c r="J29" s="23" t="s">
        <v>14</v>
      </c>
    </row>
    <row r="30" spans="1:11" s="7" customFormat="1" ht="12" customHeight="1" x14ac:dyDescent="0.2">
      <c r="A30" s="17"/>
      <c r="B30" s="9">
        <v>7</v>
      </c>
      <c r="C30" s="17" t="s">
        <v>30</v>
      </c>
      <c r="D30" s="19" t="s">
        <v>31</v>
      </c>
      <c r="E30" s="20">
        <f>E27*I30</f>
        <v>4593.4359999999997</v>
      </c>
      <c r="F30" s="18"/>
      <c r="G30" s="27">
        <f t="shared" si="2"/>
        <v>0</v>
      </c>
      <c r="H30" s="24">
        <v>1</v>
      </c>
      <c r="I30" s="28">
        <v>1</v>
      </c>
      <c r="J30" s="23" t="s">
        <v>14</v>
      </c>
    </row>
    <row r="31" spans="1:11" s="7" customFormat="1" ht="24" x14ac:dyDescent="0.2">
      <c r="A31" s="8"/>
      <c r="B31" s="9">
        <v>8</v>
      </c>
      <c r="C31" s="8" t="s">
        <v>32</v>
      </c>
      <c r="D31" s="10" t="s">
        <v>13</v>
      </c>
      <c r="E31" s="16">
        <f>E25+800</f>
        <v>4593.4359999999997</v>
      </c>
      <c r="F31" s="15"/>
      <c r="G31" s="14">
        <f t="shared" si="2"/>
        <v>0</v>
      </c>
      <c r="H31" s="11"/>
      <c r="I31" s="12"/>
      <c r="J31" s="23" t="s">
        <v>14</v>
      </c>
    </row>
    <row r="32" spans="1:11" s="7" customFormat="1" ht="24" x14ac:dyDescent="0.2">
      <c r="A32" s="17"/>
      <c r="B32" s="9">
        <v>9</v>
      </c>
      <c r="C32" s="17" t="s">
        <v>33</v>
      </c>
      <c r="D32" s="19" t="s">
        <v>16</v>
      </c>
      <c r="E32" s="24">
        <f>E31*0.05*I32</f>
        <v>597.14667999999995</v>
      </c>
      <c r="F32" s="36"/>
      <c r="G32" s="27"/>
      <c r="H32" s="19"/>
      <c r="I32" s="22">
        <v>2.6</v>
      </c>
      <c r="J32" s="13" t="s">
        <v>14</v>
      </c>
    </row>
    <row r="33" spans="1:11" s="7" customFormat="1" ht="24" x14ac:dyDescent="0.2">
      <c r="A33" s="8"/>
      <c r="B33" s="9">
        <v>10</v>
      </c>
      <c r="C33" s="8" t="s">
        <v>40</v>
      </c>
      <c r="D33" s="10" t="s">
        <v>13</v>
      </c>
      <c r="E33" s="16">
        <f>E31+E14+800</f>
        <v>5828.4359999999997</v>
      </c>
      <c r="F33" s="15"/>
      <c r="G33" s="14">
        <f t="shared" ref="G33" si="3">ROUND(E33*F33,2)</f>
        <v>0</v>
      </c>
      <c r="H33" s="11"/>
      <c r="I33" s="12"/>
      <c r="J33" s="13"/>
    </row>
    <row r="34" spans="1:11" s="7" customFormat="1" ht="24.75" customHeight="1" x14ac:dyDescent="0.2">
      <c r="A34" s="17"/>
      <c r="B34" s="9">
        <v>11</v>
      </c>
      <c r="C34" s="17" t="s">
        <v>41</v>
      </c>
      <c r="D34" s="19" t="s">
        <v>16</v>
      </c>
      <c r="E34" s="24">
        <f>E33*0.04*I34</f>
        <v>566.52397919999999</v>
      </c>
      <c r="F34" s="36"/>
      <c r="G34" s="27"/>
      <c r="H34" s="19"/>
      <c r="I34" s="22">
        <v>2.4300000000000002</v>
      </c>
      <c r="J34" s="13"/>
    </row>
    <row r="35" spans="1:11" s="7" customFormat="1" ht="24" x14ac:dyDescent="0.2">
      <c r="A35" s="8"/>
      <c r="B35" s="9">
        <v>12</v>
      </c>
      <c r="C35" s="44" t="s">
        <v>36</v>
      </c>
      <c r="D35" s="10" t="s">
        <v>39</v>
      </c>
      <c r="E35" s="16">
        <v>403</v>
      </c>
      <c r="F35" s="9"/>
      <c r="G35" s="14">
        <f t="shared" ref="G35" si="4">ROUND(E35*F35,2)</f>
        <v>0</v>
      </c>
      <c r="H35" s="11"/>
      <c r="I35" s="12"/>
      <c r="J35" s="23" t="s">
        <v>14</v>
      </c>
    </row>
    <row r="36" spans="1:11" s="7" customFormat="1" ht="12" customHeight="1" x14ac:dyDescent="0.2">
      <c r="A36" s="17"/>
      <c r="B36" s="9">
        <v>13</v>
      </c>
      <c r="C36" s="17" t="s">
        <v>37</v>
      </c>
      <c r="D36" s="19" t="s">
        <v>39</v>
      </c>
      <c r="E36" s="24">
        <v>403</v>
      </c>
      <c r="F36" s="36"/>
      <c r="G36" s="27"/>
      <c r="H36" s="19"/>
      <c r="I36" s="22"/>
      <c r="J36" s="23" t="s">
        <v>14</v>
      </c>
    </row>
    <row r="37" spans="1:11" ht="12" customHeight="1" x14ac:dyDescent="0.2">
      <c r="A37" s="17"/>
      <c r="B37" s="9">
        <v>14</v>
      </c>
      <c r="C37" s="17" t="s">
        <v>38</v>
      </c>
      <c r="D37" s="19" t="s">
        <v>15</v>
      </c>
      <c r="E37" s="24">
        <v>15</v>
      </c>
      <c r="F37" s="36"/>
      <c r="G37" s="27"/>
      <c r="H37" s="19"/>
      <c r="I37" s="22"/>
      <c r="J37" s="6"/>
    </row>
    <row r="38" spans="1:11" ht="24" x14ac:dyDescent="0.2">
      <c r="A38" s="17"/>
      <c r="B38" s="9">
        <v>15</v>
      </c>
      <c r="C38" s="44" t="s">
        <v>48</v>
      </c>
      <c r="D38" s="10" t="s">
        <v>39</v>
      </c>
      <c r="E38" s="16">
        <v>403</v>
      </c>
      <c r="F38" s="36"/>
      <c r="G38" s="27"/>
      <c r="H38" s="19"/>
      <c r="I38" s="22"/>
      <c r="J38" s="6"/>
    </row>
    <row r="39" spans="1:11" ht="12" customHeight="1" x14ac:dyDescent="0.2">
      <c r="A39" s="17"/>
      <c r="B39" s="9">
        <v>16</v>
      </c>
      <c r="C39" s="17" t="s">
        <v>37</v>
      </c>
      <c r="D39" s="19" t="s">
        <v>39</v>
      </c>
      <c r="E39" s="24">
        <v>403</v>
      </c>
      <c r="F39" s="36"/>
      <c r="G39" s="27"/>
      <c r="H39" s="19"/>
      <c r="I39" s="22"/>
      <c r="J39" s="6"/>
    </row>
    <row r="40" spans="1:11" ht="12" customHeight="1" x14ac:dyDescent="0.2">
      <c r="A40" s="17"/>
      <c r="B40" s="9">
        <v>17</v>
      </c>
      <c r="C40" s="17" t="s">
        <v>38</v>
      </c>
      <c r="D40" s="19" t="s">
        <v>15</v>
      </c>
      <c r="E40" s="24">
        <v>15</v>
      </c>
      <c r="F40" s="36"/>
      <c r="G40" s="27"/>
      <c r="H40" s="19"/>
      <c r="I40" s="22"/>
      <c r="J40" s="6"/>
    </row>
    <row r="41" spans="1:11" s="7" customFormat="1" ht="24" customHeight="1" x14ac:dyDescent="0.2">
      <c r="A41" s="8"/>
      <c r="B41" s="9">
        <v>15</v>
      </c>
      <c r="C41" s="8" t="s">
        <v>42</v>
      </c>
      <c r="D41" s="10" t="s">
        <v>45</v>
      </c>
      <c r="E41" s="16">
        <v>1</v>
      </c>
      <c r="F41" s="9"/>
      <c r="G41" s="14">
        <f>ROUND(E41*F41,2)</f>
        <v>0</v>
      </c>
      <c r="H41" s="11"/>
      <c r="I41" s="12"/>
      <c r="J41" s="13" t="s">
        <v>14</v>
      </c>
      <c r="K41" s="35"/>
    </row>
    <row r="42" spans="1:11" ht="12" customHeight="1" x14ac:dyDescent="0.2">
      <c r="A42" s="56" t="s">
        <v>17</v>
      </c>
      <c r="B42" s="56"/>
      <c r="C42" s="56"/>
      <c r="D42" s="56"/>
      <c r="E42" s="56"/>
      <c r="F42" s="56"/>
      <c r="G42" s="29"/>
      <c r="H42" s="30"/>
      <c r="I42" s="30"/>
      <c r="J42" s="30"/>
    </row>
    <row r="43" spans="1:11" ht="11.1" customHeight="1" x14ac:dyDescent="0.2">
      <c r="A43" s="57" t="s">
        <v>18</v>
      </c>
      <c r="B43" s="57"/>
      <c r="C43" s="57"/>
      <c r="D43" s="57"/>
      <c r="E43" s="57"/>
      <c r="F43" s="57"/>
      <c r="G43" s="31"/>
      <c r="H43" s="32"/>
      <c r="I43" s="32"/>
      <c r="J43" s="32"/>
    </row>
    <row r="44" spans="1:11" ht="11.1" customHeight="1" x14ac:dyDescent="0.2">
      <c r="A44" s="33" t="s">
        <v>19</v>
      </c>
    </row>
    <row r="45" spans="1:11" ht="11.1" customHeight="1" x14ac:dyDescent="0.2">
      <c r="A45" s="58" t="s">
        <v>20</v>
      </c>
      <c r="B45" s="58"/>
      <c r="C45" s="58"/>
      <c r="D45" s="58"/>
      <c r="E45" s="58"/>
      <c r="F45" s="58"/>
      <c r="G45" s="58"/>
      <c r="H45" s="58"/>
      <c r="I45" s="58"/>
    </row>
    <row r="46" spans="1:11" ht="21.95" customHeight="1" x14ac:dyDescent="0.2">
      <c r="A46" s="53" t="s">
        <v>21</v>
      </c>
      <c r="B46" s="53"/>
      <c r="C46" s="53"/>
      <c r="D46" s="53"/>
      <c r="E46" s="53"/>
      <c r="F46" s="53"/>
      <c r="G46" s="53"/>
      <c r="H46" s="53"/>
      <c r="I46" s="53"/>
    </row>
    <row r="47" spans="1:11" ht="56.1" customHeight="1" x14ac:dyDescent="0.2">
      <c r="A47" s="53" t="s">
        <v>22</v>
      </c>
      <c r="B47" s="53"/>
      <c r="C47" s="53"/>
      <c r="D47" s="53"/>
      <c r="E47" s="53"/>
      <c r="F47" s="53"/>
      <c r="G47" s="53"/>
      <c r="H47" s="53"/>
      <c r="I47" s="53"/>
    </row>
    <row r="48" spans="1:11" ht="21.95" customHeight="1" x14ac:dyDescent="0.2">
      <c r="A48" s="54" t="s">
        <v>23</v>
      </c>
      <c r="B48" s="54"/>
      <c r="C48" s="54"/>
      <c r="D48" s="54"/>
      <c r="E48" s="54"/>
      <c r="F48" s="54"/>
      <c r="G48" s="54"/>
      <c r="H48" s="54"/>
      <c r="I48" s="54"/>
    </row>
    <row r="49" spans="1:9" ht="33" customHeight="1" x14ac:dyDescent="0.2">
      <c r="A49" s="55" t="s">
        <v>24</v>
      </c>
      <c r="B49" s="55"/>
      <c r="C49" s="55"/>
      <c r="D49" s="55"/>
      <c r="E49" s="55"/>
      <c r="F49" s="55"/>
      <c r="G49" s="55"/>
      <c r="H49" s="55"/>
      <c r="I49" s="55"/>
    </row>
  </sheetData>
  <mergeCells count="15">
    <mergeCell ref="A22:I22"/>
    <mergeCell ref="A47:I47"/>
    <mergeCell ref="A48:I48"/>
    <mergeCell ref="A49:I49"/>
    <mergeCell ref="A42:F42"/>
    <mergeCell ref="A43:F43"/>
    <mergeCell ref="A45:I45"/>
    <mergeCell ref="A46:I46"/>
    <mergeCell ref="A5:I5"/>
    <mergeCell ref="A1:B1"/>
    <mergeCell ref="C1:G1"/>
    <mergeCell ref="A2:B2"/>
    <mergeCell ref="C2:G2"/>
    <mergeCell ref="A3:B3"/>
    <mergeCell ref="C3:G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2023-02-20T11:25:20Z</dcterms:created>
  <dcterms:modified xsi:type="dcterms:W3CDTF">2023-09-15T05:34:28Z</dcterms:modified>
</cp:coreProperties>
</file>