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\Desktop\ТЗ Тендера\Тендер на монтаж ВК\"/>
    </mc:Choice>
  </mc:AlternateContent>
  <bookViews>
    <workbookView xWindow="-120" yWindow="-120" windowWidth="29040" windowHeight="15840" firstSheet="1" activeTab="1"/>
  </bookViews>
  <sheets>
    <sheet name="ЦД1" sheetId="1" state="hidden" r:id="rId1"/>
    <sheet name="ЦД" sheetId="3" r:id="rId2"/>
    <sheet name="Изменения" sheetId="2" r:id="rId3"/>
  </sheets>
  <calcPr calcId="152511"/>
</workbook>
</file>

<file path=xl/calcChain.xml><?xml version="1.0" encoding="utf-8"?>
<calcChain xmlns="http://schemas.openxmlformats.org/spreadsheetml/2006/main">
  <c r="G282" i="3" l="1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B176" i="3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G10" i="3"/>
  <c r="G11" i="3"/>
  <c r="G12" i="3"/>
  <c r="G13" i="3"/>
  <c r="G14" i="3"/>
  <c r="G15" i="3"/>
  <c r="G16" i="3"/>
  <c r="G17" i="3"/>
  <c r="G18" i="3"/>
  <c r="G19" i="3"/>
  <c r="G20" i="3"/>
  <c r="G21" i="3"/>
  <c r="G23" i="3"/>
  <c r="G24" i="3"/>
  <c r="G25" i="3"/>
  <c r="G26" i="3"/>
  <c r="G27" i="3"/>
  <c r="G28" i="3"/>
  <c r="G29" i="3"/>
  <c r="G30" i="3"/>
  <c r="G31" i="3"/>
  <c r="G32" i="3"/>
  <c r="G34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71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7" i="3"/>
  <c r="G108" i="3"/>
  <c r="G109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40" i="3"/>
  <c r="G141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71" i="3"/>
  <c r="G174" i="3"/>
  <c r="G175" i="3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E36" i="3"/>
  <c r="G36" i="3" s="1"/>
  <c r="E35" i="3"/>
  <c r="G35" i="3" s="1"/>
  <c r="E33" i="3"/>
  <c r="G33" i="3" s="1"/>
  <c r="E72" i="3"/>
  <c r="G72" i="3" s="1"/>
  <c r="E70" i="3"/>
  <c r="G70" i="3" s="1"/>
  <c r="E69" i="3"/>
  <c r="G69" i="3" s="1"/>
  <c r="E68" i="3" l="1"/>
  <c r="G68" i="3" s="1"/>
  <c r="E250" i="3" l="1"/>
  <c r="E281" i="3" s="1"/>
  <c r="E213" i="3"/>
  <c r="E173" i="3"/>
  <c r="E37" i="3"/>
  <c r="G37" i="3" s="1"/>
  <c r="E22" i="3"/>
  <c r="G22" i="3" s="1"/>
  <c r="E142" i="3"/>
  <c r="E110" i="3"/>
  <c r="E172" i="3" l="1"/>
  <c r="G173" i="3"/>
  <c r="E139" i="3"/>
  <c r="G139" i="3" s="1"/>
  <c r="G142" i="3"/>
  <c r="E248" i="3"/>
  <c r="E106" i="3"/>
  <c r="G106" i="3" s="1"/>
  <c r="G110" i="3"/>
  <c r="E211" i="3" l="1"/>
  <c r="G172" i="3"/>
  <c r="E8" i="3"/>
  <c r="G8" i="3" s="1"/>
  <c r="E7" i="3"/>
  <c r="G7" i="3" s="1"/>
  <c r="E9" i="3"/>
  <c r="G9" i="3" s="1"/>
  <c r="E6" i="3" l="1"/>
  <c r="E169" i="3" l="1"/>
  <c r="G169" i="3" s="1"/>
  <c r="G6" i="3"/>
  <c r="E170" i="3"/>
  <c r="G170" i="3" s="1"/>
  <c r="G283" i="3" l="1"/>
  <c r="C3" i="3"/>
  <c r="E222" i="1"/>
  <c r="E294" i="1"/>
  <c r="E575" i="1" l="1"/>
  <c r="G575" i="1" s="1"/>
  <c r="E236" i="1"/>
  <c r="G392" i="1" l="1"/>
  <c r="E396" i="1"/>
  <c r="E393" i="1"/>
  <c r="G399" i="1"/>
  <c r="G400" i="1"/>
  <c r="E412" i="1"/>
  <c r="G678" i="1" l="1"/>
  <c r="E677" i="1"/>
  <c r="G677" i="1" s="1"/>
  <c r="G676" i="1"/>
  <c r="G675" i="1"/>
  <c r="G674" i="1"/>
  <c r="G671" i="1"/>
  <c r="G673" i="1"/>
  <c r="G672" i="1"/>
  <c r="E669" i="1"/>
  <c r="G669" i="1" s="1"/>
  <c r="G670" i="1"/>
  <c r="E633" i="1"/>
  <c r="G633" i="1" s="1"/>
  <c r="G661" i="1"/>
  <c r="G660" i="1"/>
  <c r="G654" i="1"/>
  <c r="G653" i="1"/>
  <c r="E563" i="1"/>
  <c r="E560" i="1" s="1"/>
  <c r="G543" i="1"/>
  <c r="G502" i="1"/>
  <c r="E453" i="1"/>
  <c r="G453" i="1" s="1"/>
  <c r="G479" i="1"/>
  <c r="E478" i="1"/>
  <c r="G478" i="1" s="1"/>
  <c r="G142" i="1"/>
  <c r="E141" i="1"/>
  <c r="G141" i="1" s="1"/>
  <c r="G353" i="1"/>
  <c r="B6" i="1"/>
  <c r="G690" i="1"/>
  <c r="E689" i="1"/>
  <c r="G689" i="1" s="1"/>
  <c r="G688" i="1"/>
  <c r="G687" i="1"/>
  <c r="E686" i="1"/>
  <c r="G686" i="1" s="1"/>
  <c r="G685" i="1"/>
  <c r="G684" i="1"/>
  <c r="E683" i="1"/>
  <c r="G683" i="1" s="1"/>
  <c r="G680" i="1"/>
  <c r="E679" i="1"/>
  <c r="G679" i="1" s="1"/>
  <c r="G668" i="1"/>
  <c r="E667" i="1"/>
  <c r="G664" i="1"/>
  <c r="E663" i="1"/>
  <c r="G663" i="1" s="1"/>
  <c r="G662" i="1"/>
  <c r="G659" i="1"/>
  <c r="G658" i="1"/>
  <c r="G657" i="1"/>
  <c r="G656" i="1"/>
  <c r="G655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1" i="1"/>
  <c r="E630" i="1"/>
  <c r="G630" i="1" s="1"/>
  <c r="G629" i="1"/>
  <c r="E628" i="1"/>
  <c r="G628" i="1" s="1"/>
  <c r="G627" i="1"/>
  <c r="E626" i="1"/>
  <c r="G626" i="1" s="1"/>
  <c r="G625" i="1"/>
  <c r="E624" i="1"/>
  <c r="G624" i="1" s="1"/>
  <c r="G621" i="1"/>
  <c r="E620" i="1"/>
  <c r="G620" i="1" s="1"/>
  <c r="G619" i="1"/>
  <c r="E618" i="1"/>
  <c r="G618" i="1" s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E597" i="1"/>
  <c r="E622" i="1" s="1"/>
  <c r="G622" i="1" s="1"/>
  <c r="G593" i="1"/>
  <c r="G592" i="1"/>
  <c r="G591" i="1"/>
  <c r="G590" i="1"/>
  <c r="G589" i="1"/>
  <c r="G588" i="1"/>
  <c r="G587" i="1"/>
  <c r="E586" i="1"/>
  <c r="G586" i="1" s="1"/>
  <c r="G585" i="1"/>
  <c r="G584" i="1"/>
  <c r="G583" i="1"/>
  <c r="G582" i="1"/>
  <c r="G581" i="1"/>
  <c r="G580" i="1"/>
  <c r="G579" i="1"/>
  <c r="G578" i="1"/>
  <c r="G577" i="1"/>
  <c r="E576" i="1"/>
  <c r="G576" i="1" s="1"/>
  <c r="E574" i="1"/>
  <c r="G574" i="1" s="1"/>
  <c r="G573" i="1"/>
  <c r="E572" i="1"/>
  <c r="G572" i="1" s="1"/>
  <c r="G571" i="1"/>
  <c r="G570" i="1"/>
  <c r="G569" i="1"/>
  <c r="G568" i="1"/>
  <c r="E567" i="1"/>
  <c r="G567" i="1" s="1"/>
  <c r="G566" i="1"/>
  <c r="G565" i="1"/>
  <c r="G564" i="1"/>
  <c r="G562" i="1"/>
  <c r="G559" i="1"/>
  <c r="G558" i="1"/>
  <c r="G557" i="1"/>
  <c r="E556" i="1"/>
  <c r="G556" i="1" s="1"/>
  <c r="G555" i="1"/>
  <c r="E554" i="1"/>
  <c r="G554" i="1" s="1"/>
  <c r="G553" i="1"/>
  <c r="E552" i="1"/>
  <c r="G552" i="1" s="1"/>
  <c r="G551" i="1"/>
  <c r="G550" i="1"/>
  <c r="G549" i="1"/>
  <c r="G548" i="1"/>
  <c r="G547" i="1"/>
  <c r="G546" i="1"/>
  <c r="G545" i="1"/>
  <c r="E544" i="1"/>
  <c r="G544" i="1" s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E483" i="1"/>
  <c r="G483" i="1" s="1"/>
  <c r="G477" i="1"/>
  <c r="G476" i="1"/>
  <c r="G475" i="1"/>
  <c r="G474" i="1"/>
  <c r="G473" i="1"/>
  <c r="G472" i="1"/>
  <c r="G471" i="1"/>
  <c r="G470" i="1"/>
  <c r="G469" i="1"/>
  <c r="E468" i="1"/>
  <c r="G468" i="1" s="1"/>
  <c r="G467" i="1"/>
  <c r="G466" i="1"/>
  <c r="G465" i="1"/>
  <c r="E464" i="1"/>
  <c r="G464" i="1" s="1"/>
  <c r="G463" i="1"/>
  <c r="G462" i="1"/>
  <c r="G461" i="1"/>
  <c r="G460" i="1"/>
  <c r="G459" i="1"/>
  <c r="G458" i="1"/>
  <c r="G457" i="1"/>
  <c r="G456" i="1"/>
  <c r="G455" i="1"/>
  <c r="G454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E440" i="1"/>
  <c r="G440" i="1" s="1"/>
  <c r="G439" i="1"/>
  <c r="G438" i="1"/>
  <c r="G437" i="1"/>
  <c r="G436" i="1"/>
  <c r="E435" i="1"/>
  <c r="G435" i="1" s="1"/>
  <c r="G434" i="1"/>
  <c r="E433" i="1"/>
  <c r="G433" i="1" s="1"/>
  <c r="G431" i="1"/>
  <c r="G429" i="1"/>
  <c r="G428" i="1"/>
  <c r="G427" i="1"/>
  <c r="G426" i="1"/>
  <c r="G425" i="1"/>
  <c r="M424" i="1"/>
  <c r="E424" i="1"/>
  <c r="G424" i="1" s="1"/>
  <c r="G423" i="1"/>
  <c r="E422" i="1"/>
  <c r="G422" i="1" s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398" i="1"/>
  <c r="G397" i="1"/>
  <c r="G396" i="1"/>
  <c r="G395" i="1"/>
  <c r="G394" i="1"/>
  <c r="G393" i="1"/>
  <c r="G391" i="1"/>
  <c r="G390" i="1"/>
  <c r="G389" i="1"/>
  <c r="G388" i="1"/>
  <c r="G387" i="1"/>
  <c r="G386" i="1"/>
  <c r="G385" i="1"/>
  <c r="G384" i="1"/>
  <c r="M383" i="1"/>
  <c r="E383" i="1"/>
  <c r="E480" i="1" s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M340" i="1"/>
  <c r="E340" i="1"/>
  <c r="G340" i="1" s="1"/>
  <c r="E681" i="1" l="1"/>
  <c r="G563" i="1"/>
  <c r="E665" i="1"/>
  <c r="G665" i="1" s="1"/>
  <c r="G597" i="1"/>
  <c r="E594" i="1"/>
  <c r="E595" i="1" s="1"/>
  <c r="G595" i="1" s="1"/>
  <c r="E481" i="1"/>
  <c r="G481" i="1" s="1"/>
  <c r="G383" i="1"/>
  <c r="G561" i="1"/>
  <c r="G560" i="1"/>
  <c r="E430" i="1"/>
  <c r="G430" i="1" s="1"/>
  <c r="G432" i="1"/>
  <c r="G681" i="1"/>
  <c r="G667" i="1"/>
  <c r="E333" i="1"/>
  <c r="G333" i="1" s="1"/>
  <c r="E330" i="1"/>
  <c r="E336" i="1"/>
  <c r="G337" i="1"/>
  <c r="G335" i="1"/>
  <c r="G332" i="1"/>
  <c r="G334" i="1"/>
  <c r="G331" i="1"/>
  <c r="E324" i="1"/>
  <c r="G327" i="1"/>
  <c r="E326" i="1"/>
  <c r="G326" i="1" s="1"/>
  <c r="G325" i="1"/>
  <c r="G594" i="1" l="1"/>
  <c r="G480" i="1"/>
  <c r="G336" i="1"/>
  <c r="G330" i="1"/>
  <c r="E328" i="1"/>
  <c r="G328" i="1" s="1"/>
  <c r="G324" i="1"/>
  <c r="G318" i="1" l="1"/>
  <c r="G316" i="1"/>
  <c r="G317" i="1"/>
  <c r="G321" i="1"/>
  <c r="E320" i="1"/>
  <c r="G320" i="1" s="1"/>
  <c r="G294" i="1"/>
  <c r="G297" i="1"/>
  <c r="G298" i="1"/>
  <c r="G308" i="1"/>
  <c r="G307" i="1"/>
  <c r="G306" i="1"/>
  <c r="E319" i="1"/>
  <c r="G319" i="1" s="1"/>
  <c r="G296" i="1"/>
  <c r="G299" i="1"/>
  <c r="E291" i="1"/>
  <c r="G291" i="1" s="1"/>
  <c r="E289" i="1"/>
  <c r="G289" i="1" s="1"/>
  <c r="E287" i="1"/>
  <c r="G287" i="1" s="1"/>
  <c r="E285" i="1"/>
  <c r="G285" i="1" s="1"/>
  <c r="G292" i="1"/>
  <c r="G290" i="1"/>
  <c r="G288" i="1"/>
  <c r="G286" i="1"/>
  <c r="G315" i="1"/>
  <c r="G314" i="1"/>
  <c r="G313" i="1"/>
  <c r="G312" i="1"/>
  <c r="G311" i="1"/>
  <c r="G310" i="1"/>
  <c r="G309" i="1"/>
  <c r="G305" i="1"/>
  <c r="G304" i="1"/>
  <c r="G303" i="1"/>
  <c r="G302" i="1"/>
  <c r="G301" i="1"/>
  <c r="G300" i="1"/>
  <c r="G295" i="1"/>
  <c r="E281" i="1"/>
  <c r="E279" i="1"/>
  <c r="E258" i="1"/>
  <c r="E283" i="1" s="1"/>
  <c r="G274" i="1"/>
  <c r="G266" i="1"/>
  <c r="G260" i="1"/>
  <c r="G261" i="1"/>
  <c r="G262" i="1"/>
  <c r="G263" i="1"/>
  <c r="G264" i="1"/>
  <c r="G265" i="1"/>
  <c r="G267" i="1"/>
  <c r="G268" i="1"/>
  <c r="G269" i="1"/>
  <c r="G270" i="1"/>
  <c r="G271" i="1"/>
  <c r="G272" i="1"/>
  <c r="G273" i="1"/>
  <c r="G275" i="1"/>
  <c r="G276" i="1"/>
  <c r="G277" i="1"/>
  <c r="G278" i="1"/>
  <c r="G258" i="1"/>
  <c r="E247" i="1"/>
  <c r="G252" i="1"/>
  <c r="G253" i="1"/>
  <c r="G254" i="1"/>
  <c r="G240" i="1"/>
  <c r="G241" i="1"/>
  <c r="G242" i="1"/>
  <c r="G243" i="1"/>
  <c r="G244" i="1"/>
  <c r="G245" i="1"/>
  <c r="E237" i="1"/>
  <c r="G237" i="1" s="1"/>
  <c r="G236" i="1"/>
  <c r="E235" i="1"/>
  <c r="G235" i="1" s="1"/>
  <c r="E233" i="1"/>
  <c r="E221" i="1"/>
  <c r="E217" i="1"/>
  <c r="E228" i="1"/>
  <c r="G227" i="1"/>
  <c r="G231" i="1"/>
  <c r="G220" i="1"/>
  <c r="E213" i="1"/>
  <c r="G211" i="1"/>
  <c r="G210" i="1"/>
  <c r="E205" i="1"/>
  <c r="G207" i="1"/>
  <c r="G208" i="1"/>
  <c r="G160" i="1"/>
  <c r="E146" i="1"/>
  <c r="G149" i="1"/>
  <c r="G150" i="1"/>
  <c r="G151" i="1"/>
  <c r="G152" i="1"/>
  <c r="G153" i="1"/>
  <c r="G154" i="1"/>
  <c r="G155" i="1"/>
  <c r="G156" i="1"/>
  <c r="G157" i="1"/>
  <c r="G158" i="1"/>
  <c r="G159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E127" i="1"/>
  <c r="G127" i="1" s="1"/>
  <c r="E131" i="1"/>
  <c r="G131" i="1" s="1"/>
  <c r="E116" i="1"/>
  <c r="G116" i="1" s="1"/>
  <c r="G140" i="1"/>
  <c r="G139" i="1"/>
  <c r="G138" i="1"/>
  <c r="G137" i="1"/>
  <c r="G136" i="1"/>
  <c r="G135" i="1"/>
  <c r="G134" i="1"/>
  <c r="G133" i="1"/>
  <c r="G132" i="1"/>
  <c r="G130" i="1"/>
  <c r="G129" i="1"/>
  <c r="G128" i="1"/>
  <c r="G120" i="1"/>
  <c r="G121" i="1"/>
  <c r="G122" i="1"/>
  <c r="G123" i="1"/>
  <c r="G124" i="1"/>
  <c r="G125" i="1"/>
  <c r="G126" i="1"/>
  <c r="G119" i="1"/>
  <c r="G110" i="1"/>
  <c r="E95" i="1"/>
  <c r="G95" i="1" s="1"/>
  <c r="E103" i="1"/>
  <c r="G103" i="1" s="1"/>
  <c r="E87" i="1"/>
  <c r="G97" i="1"/>
  <c r="E96" i="1"/>
  <c r="G96" i="1" s="1"/>
  <c r="G94" i="1"/>
  <c r="G101" i="1"/>
  <c r="G102" i="1"/>
  <c r="E98" i="1"/>
  <c r="G88" i="1"/>
  <c r="E85" i="1"/>
  <c r="M87" i="1"/>
  <c r="G70" i="1"/>
  <c r="G79" i="1"/>
  <c r="G32" i="1"/>
  <c r="M7" i="1"/>
  <c r="M49" i="1"/>
  <c r="E49" i="1"/>
  <c r="G51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2" i="1"/>
  <c r="G73" i="1"/>
  <c r="G74" i="1"/>
  <c r="G75" i="1"/>
  <c r="G76" i="1"/>
  <c r="G77" i="1"/>
  <c r="G78" i="1"/>
  <c r="G80" i="1"/>
  <c r="G81" i="1"/>
  <c r="G82" i="1"/>
  <c r="G83" i="1"/>
  <c r="G84" i="1"/>
  <c r="E7" i="1"/>
  <c r="C705" i="1" l="1"/>
  <c r="E322" i="1"/>
  <c r="G322" i="1" s="1"/>
  <c r="E255" i="1"/>
  <c r="E256" i="1" s="1"/>
  <c r="E143" i="1"/>
  <c r="E144" i="1" s="1"/>
  <c r="E93" i="1"/>
  <c r="G93" i="1" s="1"/>
  <c r="G25" i="1" l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21" i="1" l="1"/>
  <c r="G226" i="1"/>
  <c r="G228" i="1"/>
  <c r="G232" i="1"/>
  <c r="G279" i="1"/>
  <c r="G7" i="1"/>
  <c r="G8" i="1"/>
  <c r="G49" i="1"/>
  <c r="G50" i="1"/>
  <c r="G52" i="1"/>
  <c r="G53" i="1"/>
  <c r="G54" i="1"/>
  <c r="G86" i="1"/>
  <c r="G89" i="1"/>
  <c r="G90" i="1"/>
  <c r="G91" i="1"/>
  <c r="G92" i="1"/>
  <c r="G98" i="1"/>
  <c r="G99" i="1"/>
  <c r="G100" i="1"/>
  <c r="G104" i="1"/>
  <c r="G105" i="1"/>
  <c r="G106" i="1"/>
  <c r="G107" i="1"/>
  <c r="G108" i="1"/>
  <c r="G109" i="1"/>
  <c r="G111" i="1"/>
  <c r="G112" i="1"/>
  <c r="G113" i="1"/>
  <c r="G114" i="1"/>
  <c r="G115" i="1"/>
  <c r="G117" i="1"/>
  <c r="G118" i="1"/>
  <c r="G143" i="1"/>
  <c r="G144" i="1"/>
  <c r="G146" i="1"/>
  <c r="G147" i="1"/>
  <c r="G148" i="1"/>
  <c r="G205" i="1"/>
  <c r="G206" i="1"/>
  <c r="G209" i="1"/>
  <c r="G212" i="1"/>
  <c r="G213" i="1"/>
  <c r="G214" i="1"/>
  <c r="E215" i="1"/>
  <c r="G215" i="1" s="1"/>
  <c r="G216" i="1"/>
  <c r="G217" i="1"/>
  <c r="G218" i="1"/>
  <c r="G219" i="1"/>
  <c r="G222" i="1"/>
  <c r="G223" i="1"/>
  <c r="G224" i="1"/>
  <c r="G225" i="1"/>
  <c r="G229" i="1"/>
  <c r="G230" i="1"/>
  <c r="G234" i="1"/>
  <c r="G238" i="1"/>
  <c r="G239" i="1"/>
  <c r="G246" i="1"/>
  <c r="G249" i="1"/>
  <c r="G250" i="1"/>
  <c r="G251" i="1"/>
  <c r="G255" i="1"/>
  <c r="G256" i="1"/>
  <c r="G259" i="1"/>
  <c r="G280" i="1"/>
  <c r="G281" i="1"/>
  <c r="G282" i="1"/>
  <c r="G283" i="1"/>
  <c r="C704" i="1" l="1"/>
  <c r="G87" i="1"/>
  <c r="G247" i="1"/>
  <c r="G248" i="1"/>
  <c r="G233" i="1"/>
  <c r="B7" i="1"/>
  <c r="B8" i="1" s="1"/>
  <c r="G85" i="1" l="1"/>
  <c r="C703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G691" i="1"/>
  <c r="B26" i="1" l="1"/>
  <c r="B27" i="1" s="1"/>
  <c r="B28" i="1" s="1"/>
  <c r="B29" i="1" s="1"/>
  <c r="B30" i="1" s="1"/>
  <c r="B31" i="1" s="1"/>
  <c r="B32" i="1" l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l="1"/>
  <c r="B71" i="1" s="1"/>
  <c r="B70" i="1"/>
  <c r="B72" i="1"/>
  <c r="B73" i="1" s="1"/>
  <c r="B74" i="1" s="1"/>
  <c r="B75" i="1" s="1"/>
  <c r="B76" i="1" s="1"/>
  <c r="B77" i="1" s="1"/>
  <c r="B78" i="1" s="1"/>
  <c r="B80" i="1" s="1"/>
  <c r="B81" i="1" s="1"/>
  <c r="B82" i="1" s="1"/>
  <c r="B83" i="1" s="1"/>
  <c r="B84" i="1" s="1"/>
  <c r="B85" i="1" s="1"/>
  <c r="B79" i="1" l="1"/>
  <c r="B86" i="1" l="1"/>
  <c r="B87" i="1" s="1"/>
  <c r="B88" i="1" s="1"/>
  <c r="B89" i="1" s="1"/>
  <c r="G692" i="1"/>
  <c r="G693" i="1" s="1"/>
  <c r="B90" i="1" l="1"/>
  <c r="B91" i="1" s="1"/>
  <c r="B92" i="1" s="1"/>
  <c r="C3" i="1"/>
  <c r="B93" i="1" l="1"/>
  <c r="B94" i="1" s="1"/>
  <c r="B95" i="1" s="1"/>
  <c r="B96" i="1" s="1"/>
  <c r="B97" i="1" s="1"/>
  <c r="B98" i="1" s="1"/>
  <c r="B99" i="1" s="1"/>
  <c r="B100" i="1" s="1"/>
  <c r="B101" i="1" s="1"/>
  <c r="B102" i="1" s="1"/>
  <c r="B103" i="1" l="1"/>
  <c r="B104" i="1" s="1"/>
  <c r="B105" i="1" s="1"/>
  <c r="B106" i="1" s="1"/>
  <c r="B107" i="1" s="1"/>
  <c r="B108" i="1" s="1"/>
  <c r="B109" i="1" s="1"/>
  <c r="B110" i="1" s="1"/>
  <c r="B111" i="1" s="1"/>
  <c r="B112" i="1" l="1"/>
  <c r="B113" i="1" s="1"/>
  <c r="B114" i="1" s="1"/>
  <c r="B115" i="1" s="1"/>
  <c r="B116" i="1" l="1"/>
  <c r="B117" i="1" s="1"/>
  <c r="B118" i="1" s="1"/>
  <c r="B119" i="1" s="1"/>
  <c r="B120" i="1" s="1"/>
  <c r="B121" i="1" s="1"/>
  <c r="B122" i="1" s="1"/>
  <c r="B123" i="1" l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l="1"/>
  <c r="B142" i="1" s="1"/>
  <c r="B143" i="1" s="1"/>
  <c r="B144" i="1" s="1"/>
  <c r="B145" i="1" s="1"/>
  <c r="B146" i="1" s="1"/>
  <c r="B147" i="1" s="1"/>
  <c r="B148" i="1" s="1"/>
  <c r="B149" i="1" l="1"/>
  <c r="B150" i="1" s="1"/>
  <c r="B151" i="1" s="1"/>
  <c r="B152" i="1" s="1"/>
  <c r="B153" i="1" s="1"/>
  <c r="B154" i="1" s="1"/>
  <c r="B155" i="1" s="1"/>
  <c r="B156" i="1" s="1"/>
  <c r="B157" i="1" s="1"/>
  <c r="B158" i="1" s="1"/>
  <c r="B159" i="1" l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160" i="1"/>
  <c r="B210" i="1" l="1"/>
  <c r="B211" i="1" s="1"/>
  <c r="B212" i="1" s="1"/>
  <c r="B213" i="1" s="1"/>
  <c r="B214" i="1" s="1"/>
  <c r="B215" i="1" l="1"/>
  <c r="B216" i="1" s="1"/>
  <c r="B217" i="1" l="1"/>
  <c r="B218" i="1" s="1"/>
  <c r="B219" i="1" s="1"/>
  <c r="B220" i="1" l="1"/>
  <c r="B221" i="1" s="1"/>
  <c r="B222" i="1" s="1"/>
  <c r="B223" i="1" s="1"/>
  <c r="B224" i="1" s="1"/>
  <c r="B225" i="1" s="1"/>
  <c r="B226" i="1" l="1"/>
  <c r="B227" i="1" s="1"/>
  <c r="B228" i="1" s="1"/>
  <c r="B229" i="1" s="1"/>
  <c r="B230" i="1" s="1"/>
  <c r="B231" i="1" l="1"/>
  <c r="B232" i="1" s="1"/>
  <c r="B233" i="1" s="1"/>
  <c r="B234" i="1" s="1"/>
  <c r="B235" i="1" l="1"/>
  <c r="B236" i="1" s="1"/>
  <c r="B237" i="1" s="1"/>
  <c r="B238" i="1" s="1"/>
  <c r="B239" i="1" l="1"/>
  <c r="B240" i="1" s="1"/>
  <c r="B241" i="1" s="1"/>
  <c r="B242" i="1" s="1"/>
  <c r="B243" i="1" s="1"/>
  <c r="B244" i="1" s="1"/>
  <c r="B245" i="1" s="1"/>
  <c r="B246" i="1" s="1"/>
  <c r="B247" i="1" l="1"/>
  <c r="B248" i="1" s="1"/>
  <c r="B249" i="1" s="1"/>
  <c r="B250" i="1" s="1"/>
  <c r="B251" i="1" l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4" i="1" s="1"/>
  <c r="B273" i="1" l="1"/>
  <c r="B275" i="1" s="1"/>
  <c r="B276" i="1" s="1"/>
  <c r="B277" i="1" s="1"/>
  <c r="B278" i="1" s="1"/>
  <c r="B279" i="1" s="1"/>
  <c r="B280" i="1" s="1"/>
  <c r="B281" i="1" s="1"/>
  <c r="B282" i="1" s="1"/>
  <c r="B283" i="1" l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l="1"/>
  <c r="B295" i="1" s="1"/>
  <c r="B296" i="1" l="1"/>
  <c r="B297" i="1" l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l="1"/>
  <c r="B317" i="1" s="1"/>
  <c r="B318" i="1" s="1"/>
  <c r="B319" i="1" s="1"/>
  <c r="B320" i="1" s="1"/>
  <c r="B321" i="1" s="1"/>
  <c r="B322" i="1" s="1"/>
  <c r="B323" i="1" s="1"/>
  <c r="B324" i="1" s="1"/>
  <c r="B325" i="1" s="1"/>
  <c r="B326" i="1" l="1"/>
  <c r="B327" i="1" s="1"/>
  <c r="B328" i="1" s="1"/>
  <c r="B329" i="1" s="1"/>
  <c r="B330" i="1" s="1"/>
  <c r="B331" i="1" s="1"/>
  <c r="B332" i="1" l="1"/>
  <c r="B333" i="1" s="1"/>
  <c r="B334" i="1" s="1"/>
  <c r="B335" i="1" l="1"/>
  <c r="B336" i="1" s="1"/>
  <c r="B337" i="1" s="1"/>
  <c r="B338" i="1" s="1"/>
  <c r="B339" i="1" l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l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l="1"/>
  <c r="B392" i="1" l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7" i="1" l="1"/>
  <c r="B406" i="1"/>
  <c r="B408" i="1" s="1"/>
  <c r="B409" i="1" s="1"/>
  <c r="B410" i="1" s="1"/>
  <c r="B411" i="1" s="1"/>
  <c r="B412" i="1" s="1"/>
  <c r="B413" i="1" s="1"/>
  <c r="B414" i="1" s="1"/>
  <c r="B415" i="1" s="1"/>
  <c r="B416" i="1" s="1"/>
  <c r="B417" i="1" l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7" i="1" s="1"/>
  <c r="B496" i="1" l="1"/>
  <c r="B498" i="1" s="1"/>
  <c r="B499" i="1" s="1"/>
  <c r="B500" i="1" s="1"/>
  <c r="B501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02" i="1"/>
  <c r="B543" i="1" l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3" i="1" l="1"/>
  <c r="B612" i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l="1"/>
  <c r="B652" i="1" l="1"/>
  <c r="B653" i="1" s="1"/>
  <c r="B654" i="1" s="1"/>
  <c r="B655" i="1" s="1"/>
  <c r="B656" i="1" s="1"/>
  <c r="B657" i="1" s="1"/>
  <c r="B658" i="1" s="1"/>
  <c r="B659" i="1" s="1"/>
  <c r="B660" i="1" l="1"/>
  <c r="B661" i="1" s="1"/>
  <c r="B662" i="1" s="1"/>
  <c r="B663" i="1" s="1"/>
  <c r="B664" i="1" s="1"/>
  <c r="B665" i="1" s="1"/>
  <c r="B666" i="1" s="1"/>
  <c r="B667" i="1" l="1"/>
  <c r="B668" i="1" s="1"/>
  <c r="B669" i="1" l="1"/>
  <c r="B670" i="1" l="1"/>
  <c r="B672" i="1" s="1"/>
  <c r="B673" i="1" s="1"/>
  <c r="B674" i="1" s="1"/>
  <c r="B671" i="1"/>
  <c r="B675" i="1" l="1"/>
  <c r="B676" i="1" s="1"/>
  <c r="B677" i="1" l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</calcChain>
</file>

<file path=xl/sharedStrings.xml><?xml version="1.0" encoding="utf-8"?>
<sst xmlns="http://schemas.openxmlformats.org/spreadsheetml/2006/main" count="3371" uniqueCount="579">
  <si>
    <t>Ценовой документ:</t>
  </si>
  <si>
    <t>Объект:</t>
  </si>
  <si>
    <t>На сумму:</t>
  </si>
  <si>
    <t>Статья Затрат</t>
  </si>
  <si>
    <t>п/п</t>
  </si>
  <si>
    <t>Наименование работ и затрат</t>
  </si>
  <si>
    <t>Ед.изм</t>
  </si>
  <si>
    <t>Объем</t>
  </si>
  <si>
    <t>Цена</t>
  </si>
  <si>
    <t>Общая стоимость</t>
  </si>
  <si>
    <t>Расход на единицу</t>
  </si>
  <si>
    <t>Примечание</t>
  </si>
  <si>
    <t>Тип Строки</t>
  </si>
  <si>
    <t>Поставщик материалов</t>
  </si>
  <si>
    <t>Жилой дом №1</t>
  </si>
  <si>
    <t>Раздел</t>
  </si>
  <si>
    <t>Подраздел</t>
  </si>
  <si>
    <t>шт</t>
  </si>
  <si>
    <t>Работа</t>
  </si>
  <si>
    <t>Материал</t>
  </si>
  <si>
    <t>м</t>
  </si>
  <si>
    <t>компл</t>
  </si>
  <si>
    <t>Всего материалов:</t>
  </si>
  <si>
    <t>ИТОГО стоимость всех работ и материалов включая НДС: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</si>
  <si>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</si>
  <si>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</si>
  <si>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</si>
  <si>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Расценки дожны включать в себя транспортные и заготовительно-складские расходы на материалы, поставляемые подрядчиком, разгрузку материалов, необходимых для выполнения работ, их складирование на приобъектном складе, подъем материалов и оборудования к месту монтажа, при необходимости - сортировку, входной контроль поставляемых материалов и подобные работы связанные с принятием материалов, устройство, обеспечение объекта необходимыми строительными машинами и механизмами, обеспечение ИТР и рабочим персоналом, устройство временных распределительных щитов, обеспечение мероприятий по технике безопасности, обеспечение стройплощадки противопожарным инвентарем,  составление исполнительной документации на выполненные работы,  в т.ч. журналов производства работ, актов на скрытые работы, протоколов лабораторных испытаний и заключений, вывоз строительного мусора.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</si>
  <si>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</si>
  <si>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</si>
  <si>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>Код статьи</t>
  </si>
  <si>
    <t>Сумма по статье</t>
  </si>
  <si>
    <t>Наименование работ</t>
  </si>
  <si>
    <t>Жилой комплекс по ул.Шишкина в Индустриальном районе г. Ижевска. 1-й этап строительства. Жилой дом №1,2</t>
  </si>
  <si>
    <t>Жилой дом №2</t>
  </si>
  <si>
    <t>2. Стоимость работ включает:  ФОТ, накладные расходы (НР), строительную прибыль (СП),  зимнее удорожание, работу в ночное время, налоги, эксплуатацию машин и механизмов (ЭММ).   Все расценки включают  НДС 20%.</t>
  </si>
  <si>
    <t>При формировании ценового в примечании указать производителя материалов и оборудования!</t>
  </si>
  <si>
    <t>раздел №18-ШКН.20-1-1-ВК</t>
  </si>
  <si>
    <t>раздел №18-ШКН.20-1-2-ВК</t>
  </si>
  <si>
    <t>Система холодного водоснабжения В1, В1.1</t>
  </si>
  <si>
    <t>D2020</t>
  </si>
  <si>
    <t>Монтаж трубопроводов из полипропиленовых труб</t>
  </si>
  <si>
    <t xml:space="preserve">Труба полипропиленовая PPR PN20 SDR 6 ø20 мм </t>
  </si>
  <si>
    <t xml:space="preserve">Труба полипропиленовая PPR PN20 SDR 6 ø32 мм </t>
  </si>
  <si>
    <t xml:space="preserve">Труба полипропиленовая PPR PN20 SDR 6 ø40 мм </t>
  </si>
  <si>
    <t xml:space="preserve">Труба полипропиленовая PPR PN20 SDR 6 ø50 мм </t>
  </si>
  <si>
    <t>Труба полипропиленовая PPR PN20 SDR 6 ø63 мм</t>
  </si>
  <si>
    <t xml:space="preserve">Американка муфтовая усиленная из ПП, внутренняя резьба, 63 x G2" PN20 </t>
  </si>
  <si>
    <t>Диафрагма (шайба дроссельная) Ø14 мм</t>
  </si>
  <si>
    <t>Диафрагма (шайба дроссельная) Ø15 мм</t>
  </si>
  <si>
    <t xml:space="preserve">Диафрагма (шайба дроссельная) Ø16 мм </t>
  </si>
  <si>
    <t>Диафрагма (шайба дроссельная) Ø17 мм</t>
  </si>
  <si>
    <t>Диафрагма (шайба дроссельная) Ø19,0 мм</t>
  </si>
  <si>
    <t xml:space="preserve">Муфта комбинированная из ПП, внутренняя резьба, 20 x G1/2" PN20 </t>
  </si>
  <si>
    <t xml:space="preserve">Муфта комбинированная из ПП, наружная резьба под ключ, 32 x G1" PN20 </t>
  </si>
  <si>
    <t xml:space="preserve">Муфта комбинированная из ПП, наружная резьба под ключ, 40 x G1 1/4" PN20 </t>
  </si>
  <si>
    <t>Муфта комбинированная из ПП, наружная резьба под ключ, 50 x G1 1/2" PN20</t>
  </si>
  <si>
    <t xml:space="preserve">Муфта комбинированная из ПП, наружная резьба под ключ, 63 x G2" PN20 </t>
  </si>
  <si>
    <t xml:space="preserve">Муфта комбинированная из ПП, наружная резьба, 32 x G1" PN20 </t>
  </si>
  <si>
    <t xml:space="preserve">Муфта переходная наружная из ПП, 32 x 20 PN20 </t>
  </si>
  <si>
    <t xml:space="preserve">Муфта переходная наружная из ПП, 40 x 20 PN20 </t>
  </si>
  <si>
    <t xml:space="preserve">Муфта переходная наружная из ПП, 40 x 32 PN20 </t>
  </si>
  <si>
    <t xml:space="preserve">Муфта переходная наружная из ПП, 50 x 32 PN20 </t>
  </si>
  <si>
    <t xml:space="preserve">Муфта переходная наружная из ПП, 50 x 40 PN20 </t>
  </si>
  <si>
    <t xml:space="preserve">Муфта переходная наружная из ПП, 63 x 40 PN20 </t>
  </si>
  <si>
    <t xml:space="preserve">Муфта переходная наружная из ПП, 63 x 50 PN20 </t>
  </si>
  <si>
    <t xml:space="preserve">Тройник переходной из ПП, 32 x 20 x 32 PN20 </t>
  </si>
  <si>
    <t xml:space="preserve">Тройник переходной из ПП, 40 x 20 x 40 PN20 </t>
  </si>
  <si>
    <t xml:space="preserve">Тройник переходной из ПП, 50 x 32 x 50 PN20 </t>
  </si>
  <si>
    <t>Тройник переходной из ПП, 50 x 40 x 50 PN20</t>
  </si>
  <si>
    <t xml:space="preserve">Тройник переходной из ПП, 63 x 40 x 63 PN20 </t>
  </si>
  <si>
    <t xml:space="preserve">Тройник переходной из ПП, 63 x 50 x 63 PN20 </t>
  </si>
  <si>
    <t xml:space="preserve">Тройник равнопроходной из ПП, 20 PN20 </t>
  </si>
  <si>
    <t xml:space="preserve">Тройник равнопроходной из ПП, 32 PN20 </t>
  </si>
  <si>
    <t>Тройник равнопроходной из ПП, 40 PN20</t>
  </si>
  <si>
    <t>Тройник равнопроходной из ПП, 50 PN20</t>
  </si>
  <si>
    <t xml:space="preserve">Тройник равнопроходной из ПП, 63 PN20 </t>
  </si>
  <si>
    <t xml:space="preserve">Угольник 90° из ПП, 20 PN20 </t>
  </si>
  <si>
    <t>Угольник 90° из ПП, 32 PN20</t>
  </si>
  <si>
    <t>Угольник 90° из ПП, 40 PN20</t>
  </si>
  <si>
    <t xml:space="preserve">Угольник 90° из ПП, 50 PN20 </t>
  </si>
  <si>
    <t xml:space="preserve">Угольник 90° из ПП, 63 PN20 </t>
  </si>
  <si>
    <t>ЦД Монтаж системы водоснабжения и канализации</t>
  </si>
  <si>
    <t>В стоимости монтажных работ  должна быть учтена стоимость монтажа всех конструкций  согласно проекта, стоимость крепежных и расходных материалов (в т.ч. саморезы, дюбели, герметик, пена монтажная, клей, краевая рейка серпянка и прочие материалы) необходимых для выполнения данных работ, а также расходы на сверление, пробивку отверстий и устройство ниш в стенах. В стоимость работ должны быть учтены работы по устройству заделок, зачеканок мест проходов коммуникациями стен, перегородок и перекрытий. В стоимость работ входит участие подрядной организации в комиссии по передаче объекта управляющей компании. В стоимость монтажных работ по ГКЛ должны быть учтены расходы на проклейку стыков стеклосеткой, герметизацию швов и на материалы для выполнения данных работ.</t>
  </si>
  <si>
    <t>D2030</t>
  </si>
  <si>
    <t>D2040</t>
  </si>
  <si>
    <t>3-й дом</t>
  </si>
  <si>
    <t>Монтаж труб стальных водогазопроводных с огрунтовкой и покраской</t>
  </si>
  <si>
    <t xml:space="preserve">Труба стальная водогазопроводная оцинкованная ø15 мм </t>
  </si>
  <si>
    <t xml:space="preserve">Труба стальная водогазопроводная оцинкованная ø32 мм </t>
  </si>
  <si>
    <t xml:space="preserve">Труба стальная водогазопроводная оцинкованная ø40 мм </t>
  </si>
  <si>
    <t xml:space="preserve">Труба стальная водогазопроводная оцинкованная ø50 мм </t>
  </si>
  <si>
    <t xml:space="preserve">Труба стальная водогазопроводная оцинкованная ø65 мм </t>
  </si>
  <si>
    <t xml:space="preserve">Труба стальная водогазопроводная оцинкованная ø80 мм </t>
  </si>
  <si>
    <t>Труба стальная водогазопроводная оцинкованная ø100 мм</t>
  </si>
  <si>
    <t xml:space="preserve">Отвод стальной 90° Ø40 </t>
  </si>
  <si>
    <t>Отвод стальной 90° Ø50</t>
  </si>
  <si>
    <t>Отвод стальной 90° Ø65</t>
  </si>
  <si>
    <t>Отвод стальной 90° Ø80</t>
  </si>
  <si>
    <t xml:space="preserve">Отвод стальной 90° Ø100 </t>
  </si>
  <si>
    <t xml:space="preserve">Переход стальной, Д=32х80 мм </t>
  </si>
  <si>
    <t>Переход стальной, Д=80х50 мм</t>
  </si>
  <si>
    <t xml:space="preserve">Переход стальной, Д=80х65 мм </t>
  </si>
  <si>
    <t xml:space="preserve">Переход стальной, Д=100х50 мм </t>
  </si>
  <si>
    <t xml:space="preserve">Переход стальной, Д=100х80 мм </t>
  </si>
  <si>
    <t>Переход стальной, Д=125х80 мм</t>
  </si>
  <si>
    <t xml:space="preserve">Тройник стальной, Ø80 мм </t>
  </si>
  <si>
    <t xml:space="preserve">Тройник стальной, Ø80х40 мм </t>
  </si>
  <si>
    <t xml:space="preserve">Тройник стальной, Ø80х50 мм </t>
  </si>
  <si>
    <t>Тройник стальной, Ø80х65 мм</t>
  </si>
  <si>
    <t xml:space="preserve">Тройник стальной, Ø100 мм </t>
  </si>
  <si>
    <t>Тройник стальной, Ø100х65 мм</t>
  </si>
  <si>
    <t>Тройник стальной, Ø100х80 мм</t>
  </si>
  <si>
    <t xml:space="preserve">Фланец стальной приварной DN50 PN1.6МПа </t>
  </si>
  <si>
    <t xml:space="preserve">Фланец стальной приварной DN100 PN1.6МПа </t>
  </si>
  <si>
    <t>Фланец стальной приварной DN125 PN1.6МПа</t>
  </si>
  <si>
    <t>Фланец стальной приварной DN 65 PN1.6МПа</t>
  </si>
  <si>
    <t>Головка соединительная цапковая ГЦ-80</t>
  </si>
  <si>
    <t>Уплотнение ввода водопровода через сальник нажимной С-1 длиной 300 мм для трубы Ø325 с материалами для набивки, зачеканки и замазки (работа+материал)</t>
  </si>
  <si>
    <t xml:space="preserve">Труба стальная водогазопроводная оцинкованная ø25 мм </t>
  </si>
  <si>
    <t>Муфта соединительная из ПП, 40 PN20</t>
  </si>
  <si>
    <t xml:space="preserve">Фланец стальной приварной DN80 PN1.6МПа </t>
  </si>
  <si>
    <r>
      <t>Переход стальной, Д</t>
    </r>
    <r>
      <rPr>
        <i/>
        <sz val="8"/>
        <color rgb="FFFF0000"/>
        <rFont val="Arial"/>
        <family val="2"/>
        <charset val="204"/>
      </rPr>
      <t xml:space="preserve">=125х100 </t>
    </r>
    <r>
      <rPr>
        <i/>
        <sz val="8"/>
        <rFont val="Arial"/>
        <family val="2"/>
        <charset val="204"/>
      </rPr>
      <t>мм</t>
    </r>
  </si>
  <si>
    <t xml:space="preserve">Тройник стальной, Ø32х15 мм </t>
  </si>
  <si>
    <t>Монтаж кранов шаровых</t>
  </si>
  <si>
    <t xml:space="preserve">Кран шаровый латунный PN 1.6 МПа Ø25 LD Pride 47.25.В-В.Р </t>
  </si>
  <si>
    <t xml:space="preserve">Кран шаровый латунный PN 1.6 МПа Ø32 LD Pride 47.32.В-В.Р </t>
  </si>
  <si>
    <t>Кран шаровый латунный PN 1.6 МПа Ø40 LD Pride 47.40.В-В.Р</t>
  </si>
  <si>
    <t>Кран шаровый латунный PN 1.6 МПа Ø50 LD Pride 47.50.В-В.Р</t>
  </si>
  <si>
    <t>Монтаж клапанов запорных ПП</t>
  </si>
  <si>
    <t>Клапан запорный приварной ПП ø 20 PN20</t>
  </si>
  <si>
    <t xml:space="preserve">Кран шаровый латунный PN 1.6 МПа Ø20 LD Pride 47.20.В-В.Р </t>
  </si>
  <si>
    <t xml:space="preserve">Кран шаровый латунный PN 1.6 МПа Ø15 LD Pride 47.15.В-В.Р </t>
  </si>
  <si>
    <t xml:space="preserve">Счетчик холодной воды одноструйный крыльчатый ø15 "Пульсар-15" </t>
  </si>
  <si>
    <t xml:space="preserve">Регулятор давления Ø15 VT.087 </t>
  </si>
  <si>
    <t>Фильтр муфтовый латунный PN1,6МПа ø15мм VT.193</t>
  </si>
  <si>
    <t xml:space="preserve">Монтаж квартирного водомерного узла  </t>
  </si>
  <si>
    <t xml:space="preserve">Монтаж затворов дисковых </t>
  </si>
  <si>
    <t>Затвор дисковый поворотный ø65 PN 1.6МПа c ответными фланцами</t>
  </si>
  <si>
    <t xml:space="preserve">Затвор дисковый поворотный ø80 PN 1.6МПа c ответными фланцами </t>
  </si>
  <si>
    <t xml:space="preserve">Монтаж клапанов обратных </t>
  </si>
  <si>
    <t xml:space="preserve">Клапан обратный фланцевый ø80 PN 1,6МПа с ответными фланцами 16б1бк </t>
  </si>
  <si>
    <t>Расходомер-счетчик электромагнитный ВЗЛЕТ ЭР
модификации ЛАЙТ М (с индикатором и интерфейсным выходом RS485) Ø32 Исполнение ЭРСВ-571 ФВ</t>
  </si>
  <si>
    <t>Модем типа iRZ ATM41.B с интерфейсом RS485 (для
приема и передачи сигнала с расходомера) и аналоговым входом АЦП для подключения датчика давления, с блоком питания 220 В</t>
  </si>
  <si>
    <t>Антенна "АНТЕЙ-906" на магнитной базе для мобильной связи GSM 4 с коэффициентом усиления 13,5dB</t>
  </si>
  <si>
    <t>Преобразователь давления (датчик) с классом точности 0,5. Предел измерений давления 1 Мпа с аналоговым выходом ПДТВХ-1-02-1-1,0-0,5</t>
  </si>
  <si>
    <t>Затвор дисковый поворотный ø100 PN 1.6МПа c ответными фланцами, с возможностью пломбировки</t>
  </si>
  <si>
    <t>Затвор дисковый поворотный ø100 PN 1.6МПа c ответными фланцами с электроприводом m=0,091кВт, с возможностью пломбировки</t>
  </si>
  <si>
    <t xml:space="preserve">Фильтр механический фланцевый ФМФ-100 ФМФ-100 </t>
  </si>
  <si>
    <t>Кран шаровый латунный PN 1.6 МПа Ø15 LD Pride 47.15.В-В.Р</t>
  </si>
  <si>
    <t xml:space="preserve">Манометр показывающий МП3-У PN 1.6МПа </t>
  </si>
  <si>
    <t xml:space="preserve">Клапан трехходовой латунный муфтовый для манометра PN2.5 MПа ø15 </t>
  </si>
  <si>
    <t>Корпус металлический IP65 ЩМП-1-0 У1 IP65 GARANT IE</t>
  </si>
  <si>
    <t>Кран шаровый латунный PN 1.6 МПа Ø15 LD Pride 47.15.В-В.Б</t>
  </si>
  <si>
    <t>Задвижка чугунная с электроприводом НА-05 ТЭ099.058-05М (N=0,25 кВт, U=380 В) ø100</t>
  </si>
  <si>
    <t>Монтаж теплоизоляции трубопроводов</t>
  </si>
  <si>
    <t xml:space="preserve">Теплоизоляция для трубы ø15 мм b=9 мм </t>
  </si>
  <si>
    <t xml:space="preserve">Теплоизоляция для трубы ø20 мм b=9 мм </t>
  </si>
  <si>
    <t>Теплоизоляция для трубы ø32 мм b=9 мм</t>
  </si>
  <si>
    <t xml:space="preserve">Теплоизоляция для трубы ø40 мм b=9 мм </t>
  </si>
  <si>
    <t xml:space="preserve">Теплоизоляция для трубы ø50 мм b=9 мм </t>
  </si>
  <si>
    <t xml:space="preserve">Теплоизоляция для трубы ø63 мм b=9 мм </t>
  </si>
  <si>
    <t>Теплоизоляция для трубы ø65 мм b=9 мм</t>
  </si>
  <si>
    <t>Теплоизоляция для трубы ø80 мм b=9 мм</t>
  </si>
  <si>
    <t xml:space="preserve">Теплоизоляция для трубы ø100 мм b=9 мм </t>
  </si>
  <si>
    <t xml:space="preserve">Теплоизоляция для трубы ø25 мм b=9 мм </t>
  </si>
  <si>
    <t>Монтаж Насосной установки</t>
  </si>
  <si>
    <t>Автоматическая станция пожаротушения с прямым пуском (с насосами 1раб,1рез) Q=38,08м3/час,H=48,60м,мощность насоса 11,0кВт со шкафом управления Hydro GF 2 NIS65-40-200/11 /АВР</t>
  </si>
  <si>
    <t>Гибкая вставка фланцевая ZKB ø65 PN 1,6МПа с ответными фланцами</t>
  </si>
  <si>
    <t>Автоматическая насосная станция с мультичастотным регулированием(с насосами 2раб,1рез) Q=9,33м3/час,H=44.63м,Р2 основного насоса 1,10кВт со шкафом управления и
виброоснованием Hydro GL 3 CDL 4-6</t>
  </si>
  <si>
    <t xml:space="preserve">Монтаж шкафа пожарного </t>
  </si>
  <si>
    <t xml:space="preserve">Шкаф пожарный для пожарного крана с двумя огнетушителями ШП-К-О 320Н, размерами 540х1300х230  </t>
  </si>
  <si>
    <t>Шкаф пожарный для пожарного крана ШП-К-320Н- 21 размерами 540х1300х230</t>
  </si>
  <si>
    <t xml:space="preserve">Ствол пожарный ручной РС-50.01 диаметром спрыска 16мм </t>
  </si>
  <si>
    <t xml:space="preserve">Рукав пожарный ø 51мм,длиной 20м, РN6МПа </t>
  </si>
  <si>
    <t xml:space="preserve">Огнетушитель порошковый ( углекислотный) вместимость 5л </t>
  </si>
  <si>
    <t xml:space="preserve">Клапан пожарный угловой латунный с внутренней резьбой Ø50мм, РN1,6МПа </t>
  </si>
  <si>
    <t>Головка соединительная напорная рукавная ГР-50 PN1,6МПа</t>
  </si>
  <si>
    <t>Головка соединительная напорная муфтовая ГМ-50, РN1,6МПа</t>
  </si>
  <si>
    <t>Устройство первичного внутриквартирного пожаротушения УВП 0,1/1,0-0,060 СП 20-20.04-"Роса" (в чехле)</t>
  </si>
  <si>
    <t>Промывка трубопровода с дезинфекцией</t>
  </si>
  <si>
    <t>Испытание системы давлением</t>
  </si>
  <si>
    <t>Система горячего водоснабжения Т3, Т4</t>
  </si>
  <si>
    <t xml:space="preserve">Американка муфтовая усиленная из ПП, внутренняя резьба, 20 x G1/2" PN20 </t>
  </si>
  <si>
    <t>Американка муфтовая усиленная из ПП, внутренняя резьба, 25 x G1" PN20</t>
  </si>
  <si>
    <t xml:space="preserve">Американка муфтовая усиленная из ПП, внутренняя резьба, 32 x G1" PN20 </t>
  </si>
  <si>
    <t>Муфта комбинированная из ПП, внутренняя резьба, 20 x G1/2" PN20</t>
  </si>
  <si>
    <t>Муфта комбинированная из ПП, внутренняя резьба, 20 x G3/4" PN20</t>
  </si>
  <si>
    <t xml:space="preserve">Муфта комбинированная из ПП, наружная резьба под ключ, 50 x G1 1/2" PN20 </t>
  </si>
  <si>
    <t>Муфта комбинированная из ПП, наружная резьба, 20 x G3/4" PN20</t>
  </si>
  <si>
    <t xml:space="preserve">Муфта комбинированная из ПП, наружная резьба, 25 x G1/2" PN20 </t>
  </si>
  <si>
    <t xml:space="preserve">Муфта комбинированная из ПП, наружная резьба, 25 x G3/4" PN20 </t>
  </si>
  <si>
    <t xml:space="preserve">Муфта переходная наружная из ПП, 25 x 20 PN20 </t>
  </si>
  <si>
    <t xml:space="preserve">Муфта переходная наружная из ПП, 32 x 25 PN20 </t>
  </si>
  <si>
    <t xml:space="preserve">Муфта переходная наружная из ПП, 40 x 25 PN20 </t>
  </si>
  <si>
    <t xml:space="preserve">Муфта переходная наружная из ПП, 63 x 32 PN20 </t>
  </si>
  <si>
    <t xml:space="preserve">Муфта переходная наружная из ПП, 75 x 50 PN20 </t>
  </si>
  <si>
    <t xml:space="preserve">Муфта переходная наружная из ПП, 75 x 63 PN20 </t>
  </si>
  <si>
    <t>Муфта переходная наружная из ПП, 90 x 63 PN20</t>
  </si>
  <si>
    <t>Тройник переходной из ПП, 32 x 20 x 32 PN20</t>
  </si>
  <si>
    <t xml:space="preserve">Тройник переходной из ПП, 32 x 25 x 32 PN20 </t>
  </si>
  <si>
    <t xml:space="preserve">Тройник переходной из ПП, 40 x 25 x 40 PN20 </t>
  </si>
  <si>
    <t xml:space="preserve">Тройник переходной из ПП, 40 x 32 x 40 PN20 </t>
  </si>
  <si>
    <t>Тройник переходной из ПП, 75 x 50 x 75 PN20</t>
  </si>
  <si>
    <t xml:space="preserve">Тройник переходной из ПП, 90 x 75 x 90 PN20 </t>
  </si>
  <si>
    <t>Тройник равнопроходной из ПП, 20 PN20</t>
  </si>
  <si>
    <t xml:space="preserve">Тройник равнопроходной из ПП, 25 PN20 </t>
  </si>
  <si>
    <t>Тройник равнопроходной из ПП, 32 PN20</t>
  </si>
  <si>
    <t xml:space="preserve">Тройник равнопроходной из ПП, 40 PN20 </t>
  </si>
  <si>
    <t xml:space="preserve">Тройник равнопроходной из ПП, 50 PN20 </t>
  </si>
  <si>
    <t>Тройник равнопроходной из ПП, 75 PN20</t>
  </si>
  <si>
    <t xml:space="preserve">Угольник 45° из ПП, 32 PN20 </t>
  </si>
  <si>
    <t>Угольник 90° из ПП, 25 PN20</t>
  </si>
  <si>
    <t>Угольник 90° из ПП, 90 PN20</t>
  </si>
  <si>
    <t xml:space="preserve">Труба полипропиленовая PPR-GF-PPR PN20 SDR 7,4 ø20 мм </t>
  </si>
  <si>
    <t xml:space="preserve">Труба полипропиленовая PPR-GF-PPR PN20 SDR 7,4 ø25 мм </t>
  </si>
  <si>
    <t xml:space="preserve">Труба полипропиленовая PPR-GF-PPR PN20 SDR 7,4 ø32 мм </t>
  </si>
  <si>
    <t xml:space="preserve">Труба полипропиленовая PPR-GF-PPR PN20 SDR 7,4 ø50 мм </t>
  </si>
  <si>
    <t xml:space="preserve">Труба полипропиленовая PPR-GF-PPR PN20 SDR 7,4 ø63 мм </t>
  </si>
  <si>
    <t xml:space="preserve">Труба полипропиленовая PPR-GF-PPR PN20 SDR 7,4 ø75 мм </t>
  </si>
  <si>
    <t xml:space="preserve">Труба полипропиленовая PPR-GF-PPR PN20 SDR 7,4 ø90 мм </t>
  </si>
  <si>
    <t xml:space="preserve">Труба полипропиленовая PPR-GF-PPR PN20 SDR 7,4 ø40 мм </t>
  </si>
  <si>
    <t xml:space="preserve">Муфта комбинированная из ПП, наружная резьба под ключ, 25 x G1" PN20 </t>
  </si>
  <si>
    <t xml:space="preserve">Труба стальная водогазопроводная оцинкованная ø20 мм </t>
  </si>
  <si>
    <t xml:space="preserve">Отвод стальной 90° Ø25 </t>
  </si>
  <si>
    <t>Переход стальной, Д=32х25 мм</t>
  </si>
  <si>
    <t>Переход стальной, Д=20х15 мм</t>
  </si>
  <si>
    <t>Переход стальной, Д=25х20 мм</t>
  </si>
  <si>
    <t xml:space="preserve">Затвор дисковый поворотный ø65 PN 1.6МПа c ответными фланцами </t>
  </si>
  <si>
    <t xml:space="preserve">Монтаж автоматического воздуховодчика горячего водоснабжения </t>
  </si>
  <si>
    <t>Автоматический воздухоотводчик ø15мм</t>
  </si>
  <si>
    <t>Клапан запорный приварной ПП ø 25 PN20</t>
  </si>
  <si>
    <t>Клапан запорный приварной ПП ø 32 PN20</t>
  </si>
  <si>
    <t xml:space="preserve">Монтаж клапанов балансировочных горячего водоснабжения </t>
  </si>
  <si>
    <t>Термостатический балансировочный клапан ø 15 VT.348.N.04</t>
  </si>
  <si>
    <t xml:space="preserve">Монтаж полотенцесушителей </t>
  </si>
  <si>
    <t>Полотенцесушитель нержавеющая сталь П-образный Д=25 мм L= 400 мм</t>
  </si>
  <si>
    <t xml:space="preserve">Теплоизоляция для трубы ø15 мм b=13 мм </t>
  </si>
  <si>
    <t>Теплоизоляция для трубы ø20 мм b=13 мм</t>
  </si>
  <si>
    <t xml:space="preserve">Теплоизоляция для трубы ø25 мм b=13 мм </t>
  </si>
  <si>
    <t xml:space="preserve">Теплоизоляция для трубы ø32 мм b=13 мм </t>
  </si>
  <si>
    <t xml:space="preserve">Теплоизоляция для трубы ø40 мм b=13 мм </t>
  </si>
  <si>
    <t>Теплоизоляция для трубы ø50 мм b=13 мм</t>
  </si>
  <si>
    <t xml:space="preserve">Теплоизоляция для трубы ø63 мм b=13 мм </t>
  </si>
  <si>
    <t>Теплоизоляция для трубы ø75 мм b=13 мм</t>
  </si>
  <si>
    <t>Теплоизоляция для трубы ø90 мм b=13 мм</t>
  </si>
  <si>
    <t>Монтаж гильз стальных с огрунтовкой и покраской</t>
  </si>
  <si>
    <t>Трубы стальные электросварные Ø51х2,0 мм</t>
  </si>
  <si>
    <t>Трубы стальные электросварные Ø57х2,0 мм</t>
  </si>
  <si>
    <t>Трубы стальные электросварные Ø60х2,0 мм</t>
  </si>
  <si>
    <t>Трубы стальные электросварные Ø76х2,5 мм</t>
  </si>
  <si>
    <t>Трубы стальные электросварные Ø89х2,5 мм</t>
  </si>
  <si>
    <t>Трубы стальные электросварные Ø108х3,0 мм</t>
  </si>
  <si>
    <t>Трубы стальные электросварные Ø114х4,0 мм</t>
  </si>
  <si>
    <t>Система канализации бытовая К1</t>
  </si>
  <si>
    <t xml:space="preserve">Монтаж трубопроводов из полипропиленовых труб </t>
  </si>
  <si>
    <t xml:space="preserve">Труба полипропиленовая канализационная безнапорная СТАНДАРТ ø50 мм </t>
  </si>
  <si>
    <t>Труба полипропиленовая канализационная безнапорная СТАНДАРТ ø110 мм</t>
  </si>
  <si>
    <t>Вентиляционый клапан Ø110 HL900 NECO</t>
  </si>
  <si>
    <t xml:space="preserve">Заглушка канализационная СТАНДАРТ, 50 </t>
  </si>
  <si>
    <t>Заглушка канализационная СТАНДАРТ, 110</t>
  </si>
  <si>
    <t xml:space="preserve">Крестовина канализационная двухплоскостная СТАНДАРТ, 110 x 110 x 50/90° левая </t>
  </si>
  <si>
    <t>Крестовина канализационная одноплоскостная СТАНДАРТ, 110 x 110 x 50/90°</t>
  </si>
  <si>
    <t xml:space="preserve">Отвод двухраструбный напорный 160х90° </t>
  </si>
  <si>
    <t>Отвод канализационный СТАНДАРТ, 50 x 90°</t>
  </si>
  <si>
    <t>Отвод канализационный СТАНДАРТ, 110 x 45°</t>
  </si>
  <si>
    <t xml:space="preserve">Отвод канализационный СТАНДАРТ, 110 x 90° </t>
  </si>
  <si>
    <t xml:space="preserve">Патрубок переходной 160х110 </t>
  </si>
  <si>
    <t xml:space="preserve">Переход канализационный эксцентрический СТАНДАРТ, 110 x 50 </t>
  </si>
  <si>
    <t xml:space="preserve">Ревизия канализационная СТАНДАРТ, 110 </t>
  </si>
  <si>
    <t>Тройник канализационный СТАНДАРТ, 110 x 50/90°</t>
  </si>
  <si>
    <t xml:space="preserve">Тройник канализационный СТАНДАРТ, 110 x 110/45° </t>
  </si>
  <si>
    <t xml:space="preserve">Тройник канализационный СТАНДАРТ, 110 x 110/90° </t>
  </si>
  <si>
    <t>Крестовина канализационная одноплоскостная СТАНДАРТ, 110 x 110 x 110/90°</t>
  </si>
  <si>
    <t>Тройник канализационный СТАНДАРТ, 50 x 50/90°</t>
  </si>
  <si>
    <t>Монтаж противопожарных муфт</t>
  </si>
  <si>
    <t xml:space="preserve">Муфта противопожарная для трубы ОГНЕЗА ПМ-110 </t>
  </si>
  <si>
    <t xml:space="preserve">Теплоизоляция для трубы ø110 мм b=9 мм </t>
  </si>
  <si>
    <t>Испытание на пролив</t>
  </si>
  <si>
    <t xml:space="preserve">Система ливневой канализации К2 </t>
  </si>
  <si>
    <t xml:space="preserve">Монтаж труб ПВХ/НПВХ д. 100-200 мм </t>
  </si>
  <si>
    <t xml:space="preserve">Труба напорная НПВХ раструбная SDR 26 ø110 мм </t>
  </si>
  <si>
    <t xml:space="preserve">Труба напорная НПВХ раструбная SDR 26 ø160 мм </t>
  </si>
  <si>
    <t xml:space="preserve">Отвод двухраструбный напорный 110х45° </t>
  </si>
  <si>
    <t>Отвод двухраструбный напорный 110х90°</t>
  </si>
  <si>
    <t>Отвод двухраструбный напорный 160х45°</t>
  </si>
  <si>
    <t xml:space="preserve">Патрубок раструбный с мет. фланцем 110/100 </t>
  </si>
  <si>
    <t>Патрубок раструбный с мет. фланцем 160/150</t>
  </si>
  <si>
    <t xml:space="preserve">Тройник двухраструбный 110-45° </t>
  </si>
  <si>
    <t xml:space="preserve">Тройник двухраструбный 160-45° </t>
  </si>
  <si>
    <t xml:space="preserve">Тройник с мет. фланцем 110х100-90° </t>
  </si>
  <si>
    <t>Тройник с резьбовым выходом 110x2''</t>
  </si>
  <si>
    <t xml:space="preserve">Тройник трехраструбный 110х110-90° </t>
  </si>
  <si>
    <t xml:space="preserve">Фланец -заглушка стальной DN80 РN1,6 Мпа </t>
  </si>
  <si>
    <t>Сантехническое оборудование</t>
  </si>
  <si>
    <t>Монтаж раковины</t>
  </si>
  <si>
    <t>Умывальник полукруглый 2 величины со спинкой фарфоровый УмПк2СФ с центральным смесителем, сифоном с унифицированным выпуском СТУ и гибкими подводками</t>
  </si>
  <si>
    <t>Монтаж унитаза</t>
  </si>
  <si>
    <t>Унитаз керамический с косым выпуском УнТКФ и низкорасполагаемым смывным бачком БНвпФ</t>
  </si>
  <si>
    <t>Монтаж трапа для душа</t>
  </si>
  <si>
    <t>Трап для душа с гидрозатвором</t>
  </si>
  <si>
    <t>Монтаж смесителя</t>
  </si>
  <si>
    <t>Смеситель универсальный однорычажной с душевым набором</t>
  </si>
  <si>
    <t>Угольник 90°  из ПП, 50 PN20</t>
  </si>
  <si>
    <t>Угольник 90°  из ПП, 90 PN20</t>
  </si>
  <si>
    <t>Тройник переходной из ПП, 90х50х90 PN20</t>
  </si>
  <si>
    <t>Тройник равнопроходной из ПП, 90 PN20</t>
  </si>
  <si>
    <t xml:space="preserve">Труба полипропиленовая PPR PN10 SDR 11 ø50 мм </t>
  </si>
  <si>
    <t xml:space="preserve">Труба полипропиленовая PPR PN10 SDR 11 ø90 мм </t>
  </si>
  <si>
    <t>водосток с террас?? Замена электросвар.трубам?</t>
  </si>
  <si>
    <t>Испытание на пролив с заполнением системы</t>
  </si>
  <si>
    <t>Заглушка из ПП, 50 PN20</t>
  </si>
  <si>
    <t>Заглушка из ПП, 90 PN20</t>
  </si>
  <si>
    <t>Муфта переходная наружная из ПП, 110х90 PN20</t>
  </si>
  <si>
    <t>Система напорной производственной канализации К3н</t>
  </si>
  <si>
    <t>Монтаж труб стальных ВГП с огрунтовкой и покраской</t>
  </si>
  <si>
    <t>Труба стальная водогазопроводная оцинкованная ø25 мм</t>
  </si>
  <si>
    <t>Монтаж насосов</t>
  </si>
  <si>
    <t xml:space="preserve">Дренажный насос, производительностью Q=6,0м3/час, напор Н =10,0м, мощность 0,6кВт </t>
  </si>
  <si>
    <t>Трубы полипропиленовые PPR-GF PN20 Ø50 мм</t>
  </si>
  <si>
    <t>Монтаж стальных труб с огрунтовкой и покраской и с устройством отверстий в плите перекрытия и их заделкой</t>
  </si>
  <si>
    <t>Трубы стальные усиленные водогазопроводные с цинковым покрытием Ø50х3,5 мм</t>
  </si>
  <si>
    <t>Тройник оцинкованный равнопроходной DN50</t>
  </si>
  <si>
    <t>Гильза из прямошовной трубы Ø63x3.0</t>
  </si>
  <si>
    <t>меняем на ПП?</t>
  </si>
  <si>
    <t>нет в специф., добавила как на 3 доме</t>
  </si>
  <si>
    <t>Система дренажной канализации на балконах</t>
  </si>
  <si>
    <t>1-й дом</t>
  </si>
  <si>
    <t>Муфта комбинированная из ПП, внутренняя резьба, 32 x G3/4" PN20</t>
  </si>
  <si>
    <t>Уплотнение выпуска канализации через сальник нажимной С-1 длиной 300 мм для трубы Ø160 с материалами для набивки, зачеканки и замазки (работа+материал)</t>
  </si>
  <si>
    <t>Монтаж чугунного ковра для наружного поливочного крана</t>
  </si>
  <si>
    <t xml:space="preserve">Ковер чугунный малый h=230 мм для нар.поливочного крана ø250 мм </t>
  </si>
  <si>
    <t>Головка соединительная цапковая ГМ-80</t>
  </si>
  <si>
    <t>Муфта комбинированная из ПП, наружная резьба, 20 x G1/2" PN20</t>
  </si>
  <si>
    <t>Сгон прямой разъемный ВН 1"</t>
  </si>
  <si>
    <t>Угольник 45°  из ПП, 50 PN20</t>
  </si>
  <si>
    <t>Угольник 45°  из ПП, 90 PN20</t>
  </si>
  <si>
    <t>Фланец стальной глухой DN100 РN16</t>
  </si>
  <si>
    <t>Фланец стальной глухой DN150 РN16</t>
  </si>
  <si>
    <t>Трубы полипропиленовые PPR PN10 SDR11 Ø32 мм</t>
  </si>
  <si>
    <t>в 2-х домах труба ВГП, в 1 доме ПП???</t>
  </si>
  <si>
    <t>Муфта переходная наружная из ПП, 40х32 PN20</t>
  </si>
  <si>
    <t>Муфта переходная наружная из ПП, 50х32 PN20</t>
  </si>
  <si>
    <t>Муфта комбинированная из ПП, наружная резьба, 32х G1"  PN20</t>
  </si>
  <si>
    <t>Угольник 45°  из ПП, 32 PN20</t>
  </si>
  <si>
    <t>Угольник 90°  из ПП, 32 PN20</t>
  </si>
  <si>
    <t>Клапан обратный муфтовый пружинный DN25 PN16</t>
  </si>
  <si>
    <t xml:space="preserve">Переход стальной, Д=50х40 мм </t>
  </si>
  <si>
    <t xml:space="preserve">Переход стальной, Д=65х50 мм </t>
  </si>
  <si>
    <t xml:space="preserve">Отвод стальной 45° Ø50 </t>
  </si>
  <si>
    <t>в квартирах исключили, оставили только в консъержке</t>
  </si>
  <si>
    <t>выполнение данных работ предварительно согласовать с Заказчиком</t>
  </si>
  <si>
    <t xml:space="preserve">Монтаж общий водомерного узла  </t>
  </si>
  <si>
    <t xml:space="preserve">Монтаж общего водомерного узла  </t>
  </si>
  <si>
    <t>Монтаж внутренних инженерных сетей водоснабжения и канализации</t>
  </si>
  <si>
    <t xml:space="preserve">«Многоквартирный жилой дом со встроенными нежилыми помещениями расположенный на земельном участке с кадастровым номером 59:01:4211198:674 по адресу: Пермский край, г. Пермь, ул. Алексеевская, 47».
</t>
  </si>
  <si>
    <t>шифр: 03-23/СМП-ВК</t>
  </si>
  <si>
    <t>Монтаж водомерных узлов для офисов</t>
  </si>
  <si>
    <t>Монтаж водомерных узлов для квартир</t>
  </si>
  <si>
    <t>Монтаж крана поливочного d25мм</t>
  </si>
  <si>
    <t>Монтаж квартирного пожарного крана ПК-Б</t>
  </si>
  <si>
    <t>Монтаж (обвязка) Насосной станции</t>
  </si>
  <si>
    <t>Монтаж шарового крана d32мм (спускники)</t>
  </si>
  <si>
    <t>Монтаж латунного шарового крана d25мм (спусники)</t>
  </si>
  <si>
    <t>Монтаж балансировочного клапана</t>
  </si>
  <si>
    <t>Устройство тепловой изоляции для труб d20мм из сшитого полиэтилена</t>
  </si>
  <si>
    <t>Монтаж труб из сшитого полиэтилена d20мм с креплением к стене, полу, перекрытию и устройством стальных гильз.</t>
  </si>
  <si>
    <t>Монтаж компенсаторов с неподвижной опорой</t>
  </si>
  <si>
    <t>подвал</t>
  </si>
  <si>
    <t>Монтаж ревизии с крышкой d110мм</t>
  </si>
  <si>
    <t>Система канализации бытовая К1 офисов</t>
  </si>
  <si>
    <t>выпуски</t>
  </si>
  <si>
    <t>Монтаж трубопроводов из ПВХ d125 с уплотнением гильз</t>
  </si>
  <si>
    <t>Монтаж воздушного клапана d110</t>
  </si>
  <si>
    <t>Монтаж канализационной установки</t>
  </si>
  <si>
    <t>Монтаж трубы ПНД d40</t>
  </si>
  <si>
    <t>Система ливневой канализации К2</t>
  </si>
  <si>
    <t>Монтаж дренажных насосов</t>
  </si>
  <si>
    <t>Монтаж термокабеля L= 0,5м., 15 Вт, 220 В</t>
  </si>
  <si>
    <t>Монтаж дождеприемной воронки (обогреваемая)</t>
  </si>
  <si>
    <t>Устройство шумовой изоляции для труб d110мм</t>
  </si>
  <si>
    <t>горизонтальные участки под крышей</t>
  </si>
  <si>
    <t>Монтаж прочистки d110мм</t>
  </si>
  <si>
    <t>Монтаж шарового крана ПНД d50мм</t>
  </si>
  <si>
    <t>Монтаж обратного клапана ПВХ пружинный</t>
  </si>
  <si>
    <t xml:space="preserve">Монтаж гидрозатвора </t>
  </si>
  <si>
    <t>Устройство выпусков с уплотнением гильз</t>
  </si>
  <si>
    <t>4. Все дополнительные работы,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считаются учтёнными в сумме поданной ОФЕРТЫ, в перечисленных работах в ценовом документе и дополнительной оплате, при производстве работ, не подлежат.</t>
  </si>
  <si>
    <t xml:space="preserve">2. В стоимости монтажных работ  должна быть учтена стоимость монтажа всех конструкций  согласно проекта, а также расходы на сверление, пробивку отверстий и устройство ниш в стенах. В стоимость работ должны быть учтены работы по устройству заделок, зачеканок мест проходов коммуникациями стен, перегородок и перекрытий. В стоимость работ входит участие подрядной организации в комиссии по передаче объекта управляющей компании. </t>
  </si>
  <si>
    <t>Всего :</t>
  </si>
  <si>
    <t xml:space="preserve">В том числе НДС 20%:  
</t>
  </si>
  <si>
    <t>Монтаж кранов запорных ПП</t>
  </si>
  <si>
    <t>труба из сшитого полиэтилена d20мм</t>
  </si>
  <si>
    <t>Кран поливочный d25мм</t>
  </si>
  <si>
    <t>Затвор дисковый Ду80</t>
  </si>
  <si>
    <t>Клапан обратный Ду80</t>
  </si>
  <si>
    <t>Кран шаровой d32мм</t>
  </si>
  <si>
    <t>Система холодного водоснабжения В1</t>
  </si>
  <si>
    <t>Монтаж полипропиленового шарового крана</t>
  </si>
  <si>
    <t>Кран ПП шаровый d50мм</t>
  </si>
  <si>
    <t>Кран ПП шаровый d40мм</t>
  </si>
  <si>
    <t>Кран ПП шаровый d32мм</t>
  </si>
  <si>
    <t>Кран ПП шаровый d25мм</t>
  </si>
  <si>
    <t>Латунный шаровый крана d25мм</t>
  </si>
  <si>
    <t>Балансировочный клапан</t>
  </si>
  <si>
    <t>Труба из сшитого полиэтилена d20мм</t>
  </si>
  <si>
    <t>Тепловая изоляция для труб d20мм из сшитого полиэтилена</t>
  </si>
  <si>
    <t>Монтаж трубопроводов из полипропиленовых труб  и фасонных частей с креплением к строительным конструкциям и устройством стальных гильз в стенах.</t>
  </si>
  <si>
    <t xml:space="preserve">Труба ПВХ d160 </t>
  </si>
  <si>
    <t>Ревизия с крышкой d110мм</t>
  </si>
  <si>
    <t>Противопожарная муфта</t>
  </si>
  <si>
    <t>Труба из ПВХ d125</t>
  </si>
  <si>
    <t>Воздушный клапан d110</t>
  </si>
  <si>
    <t>Канализационная установка</t>
  </si>
  <si>
    <t>Труба ПНД d40</t>
  </si>
  <si>
    <t>Противопожарные муфты</t>
  </si>
  <si>
    <t>Труба ПНД d110</t>
  </si>
  <si>
    <t>Труба ПНД d50</t>
  </si>
  <si>
    <t>Монтаж трубы ПНД и фасонных частей с креплением к строительным конструкциям</t>
  </si>
  <si>
    <t>Монтаж трубопроводов из полипропиленовых труб и фасонных частей с креплением к строительным конструкциям и устройством стальных гильз в стенах.</t>
  </si>
  <si>
    <t>Монтаж трубопроводов из ПВХ  с уплотнением гильз</t>
  </si>
  <si>
    <t>Дренажный насос</t>
  </si>
  <si>
    <t>Шаровый кран ПНД d50мм</t>
  </si>
  <si>
    <t>Обратный клапан ПВХ пружинный</t>
  </si>
  <si>
    <t>Термокабель L= 0,5м., 15 Вт, 220 В</t>
  </si>
  <si>
    <t>воронка (обогреваемая) Ду100</t>
  </si>
  <si>
    <t>Изоляция для труб d110мм</t>
  </si>
  <si>
    <t>Противопожарная муфта Ду100</t>
  </si>
  <si>
    <t>Прочистка d110мм</t>
  </si>
  <si>
    <t>Гидрозатвор Ду100</t>
  </si>
  <si>
    <t xml:space="preserve">Полипропиленовая труба Ду25мм </t>
  </si>
  <si>
    <t xml:space="preserve">Полипропиленовая труба Ду20мм </t>
  </si>
  <si>
    <t xml:space="preserve">Полипропиленовая труба Ду32мм </t>
  </si>
  <si>
    <t>Труба стальная водогазопроводная Ду50мм</t>
  </si>
  <si>
    <t>Монтаж труб стальных водогазопроводных с огрунтовкой и покраской, с креплением к стене, полу, перекрытию и устройством стальных гильз.</t>
  </si>
  <si>
    <t>Труба стальная водогазопроводная Ду80мм</t>
  </si>
  <si>
    <t>кран  ПП  Ду32</t>
  </si>
  <si>
    <t>кран  ПП  Ду25</t>
  </si>
  <si>
    <t>Расходомер Ду50 с интерфейсом RS485</t>
  </si>
  <si>
    <t>фильтр фмф Ду50</t>
  </si>
  <si>
    <t>затвор Ду100 с электроприводом (Tecofi)</t>
  </si>
  <si>
    <t>Затвор Ду100  (Tecofi)</t>
  </si>
  <si>
    <t>Труба стальная Ду100</t>
  </si>
  <si>
    <t>переход стальной 100х50</t>
  </si>
  <si>
    <t>треходовой кран с манометром Ду15</t>
  </si>
  <si>
    <t>Кран 15ч18п (спускник)</t>
  </si>
  <si>
    <t>Фланцы стальные Ду100</t>
  </si>
  <si>
    <t>Тройник стальной равносторонний Ду100</t>
  </si>
  <si>
    <t>Установка и подключение расходомера</t>
  </si>
  <si>
    <t>Установка фланцового фильтра Ду50</t>
  </si>
  <si>
    <t>Установка затворов Ду100</t>
  </si>
  <si>
    <t>Фланцы стальные Ду50</t>
  </si>
  <si>
    <t>Монтаж стальной трубы Ду100</t>
  </si>
  <si>
    <t>тепловая изоляции для труб d25мм</t>
  </si>
  <si>
    <t>тепловая изоляции для труб d32мм</t>
  </si>
  <si>
    <t>тепловая изоляции для труб d50мм</t>
  </si>
  <si>
    <t>тепловая изоляции для труб d80мм</t>
  </si>
  <si>
    <t>Крыльчатый счетчик ВСХд-15</t>
  </si>
  <si>
    <t>Фильтр механической очистки ∅20</t>
  </si>
  <si>
    <t>Кран шаровой ∅20</t>
  </si>
  <si>
    <t>Регулятор давления ∅20</t>
  </si>
  <si>
    <t>Переход PP-R SDR-6 ∅20х15</t>
  </si>
  <si>
    <t>шт.</t>
  </si>
  <si>
    <t>-коллектор на 4 выхода</t>
  </si>
  <si>
    <t>-регулятор давления ∅25</t>
  </si>
  <si>
    <t>-фильтр механической очистки ∅25</t>
  </si>
  <si>
    <t>-кран шаровой ∅25</t>
  </si>
  <si>
    <t>-кран шаровой ∅20</t>
  </si>
  <si>
    <t>-обратный клапан ∅20</t>
  </si>
  <si>
    <t>-крыльчатый счетчик ВСХд ∅15</t>
  </si>
  <si>
    <t>Монтаж шкафа пожарного ШП-320-12</t>
  </si>
  <si>
    <t>-пожарный клапан DN50</t>
  </si>
  <si>
    <t>-соединительная головка</t>
  </si>
  <si>
    <t>-пожарный рукав L=20.0 м</t>
  </si>
  <si>
    <t>-ручной пожарный ствол с диаметром выходного отверстия 16 мм</t>
  </si>
  <si>
    <t>-огнетушитель</t>
  </si>
  <si>
    <t>квартирный пожарный кран ПК-Б</t>
  </si>
  <si>
    <t>Труба ПЭ-100 SDR-6 ∅110</t>
  </si>
  <si>
    <t>Втулка под фланец ПЭ-100 SDR-6 ∅110</t>
  </si>
  <si>
    <t>Отвод 90° стальной бесшовный приварной ∅у80</t>
  </si>
  <si>
    <t>Отвод 90° стальной бесшовный приварной ∅у50</t>
  </si>
  <si>
    <t>Тройник стальной бесшовный приварной ∅у80</t>
  </si>
  <si>
    <t>Переход стальной бесшовный приварной ∅у80-50</t>
  </si>
  <si>
    <t>Переход стальной бесшовный приварной ∅у100-80</t>
  </si>
  <si>
    <t>Тройник стальной бесшовный приварной ∅у50х50</t>
  </si>
  <si>
    <t>Тройник стальной бесшовный приварной переходной ∅у50х32</t>
  </si>
  <si>
    <t>Тройник стальной бесшовный приварной переходной ∅у50х25</t>
  </si>
  <si>
    <t>Тройник стальной бесшовный приварной переходной ∅у50х20</t>
  </si>
  <si>
    <t>Крестовина стальная ∅у50х50</t>
  </si>
  <si>
    <t>Крестовина стальная ∅у50х20</t>
  </si>
  <si>
    <t>Отвод стальной бесшовный приварной ∅у20</t>
  </si>
  <si>
    <t>Муфтовое соединение полипропилен-сталь ∅у32</t>
  </si>
  <si>
    <t>Муфтовое соединение полипропилен-сталь ∅у25</t>
  </si>
  <si>
    <t>Муфтовое соединение полипропилен-сталь ∅у20</t>
  </si>
  <si>
    <t>Отвод 90° PP-R SDR-6 ∅32</t>
  </si>
  <si>
    <t>Отвод 90° PP-R SDR-6 ∅25</t>
  </si>
  <si>
    <t>Отвод 90° PP-R SDR-6 ∅20</t>
  </si>
  <si>
    <t>Тройник PP-R SDR-6 ∅20</t>
  </si>
  <si>
    <t>Тройник переходной PP-R SDR-6 ∅32х25</t>
  </si>
  <si>
    <t>Тройник PP-R SDR-6 ∅25</t>
  </si>
  <si>
    <t>Тепловая изоляция для труб толщиной 13 мм ∅20</t>
  </si>
  <si>
    <t>Устройство изоляции трубным материалом "тилит супер", толщиной 20 мм</t>
  </si>
  <si>
    <t>Фланцы стальные Ду80</t>
  </si>
  <si>
    <t>Насосная станция (2раб+1рез. Насос) шкаф автоматизации</t>
  </si>
  <si>
    <t>Кронштейн для водопроводной трубы ∅80</t>
  </si>
  <si>
    <t>Кронштейн для водопроводной трубы ∅50</t>
  </si>
  <si>
    <t>Кронштейн для водопроводной трубы ∅32</t>
  </si>
  <si>
    <t>Кронштейн для водопроводной трубы ∅25</t>
  </si>
  <si>
    <t>Монтаж трубопроводов (через фитинги) из полипропиленовых труб с креплением к стене, полу, перекрытию и устройством стальных гильз.</t>
  </si>
  <si>
    <t>Монтаж трубопроводов (через фитинги) из полипропиленовых труб  креплением к стене, полу, перекрытию и устройством стальных гильз.</t>
  </si>
  <si>
    <t>Труба из полипропиленовых труб Ду50мм (армированная стекловолокном)</t>
  </si>
  <si>
    <t xml:space="preserve">Труба из полипропиленовых труб Ду40мм (армированная стекловолокном) </t>
  </si>
  <si>
    <t>Труба из полипропиленовых труб Ду32мм (армированная стекловолокном)</t>
  </si>
  <si>
    <t xml:space="preserve">Труба из полипропиленовых труб Ду25мм (армированная стекловолокном) </t>
  </si>
  <si>
    <t xml:space="preserve">Труба из полипропиленовых труб Ду20мм (армированная стекловолокном) </t>
  </si>
  <si>
    <t>Труба из полипропиленовых труб Ду40мм (армированная стекловолокном)</t>
  </si>
  <si>
    <t>Тройник PP-R SDR-6 ∅50</t>
  </si>
  <si>
    <t>Тройник PP-R SDR-6 ∅40</t>
  </si>
  <si>
    <t>Тройник переходной PP-R SDR-6 ∅40х20</t>
  </si>
  <si>
    <t>Тройник PP-R SDR-6 ∅32</t>
  </si>
  <si>
    <t>Тройник переходной PP-R SDR-6 ∅25х20</t>
  </si>
  <si>
    <t>Отвод 90° PP-R SDR-6 ∅40</t>
  </si>
  <si>
    <t>Переход PP-R SDR-6 ∅50х40</t>
  </si>
  <si>
    <t>Переход PP-R SDR-6 ∅32х25</t>
  </si>
  <si>
    <t>Переход PP-R SDR-6 ∅40х25</t>
  </si>
  <si>
    <t>Переход PP-R SDR-6 ∅25х20</t>
  </si>
  <si>
    <t>Крыльчатый счетчик ВСГд-15</t>
  </si>
  <si>
    <t>-крыльчатый счетчик ВСГд ∅15</t>
  </si>
  <si>
    <t>Переход PP-R SDR-6 ∅40х32</t>
  </si>
  <si>
    <t>Монтаж автоматического воздуховодчика горячего водоснабжения Ду40</t>
  </si>
  <si>
    <t>Автоматический воздуховодчик Ду40</t>
  </si>
  <si>
    <t>тепловая изоляции для труб d40мм</t>
  </si>
  <si>
    <t>Кронштейн для водопроводной трубы ∅40</t>
  </si>
  <si>
    <t xml:space="preserve">Труба ПЭ d110мм </t>
  </si>
  <si>
    <t xml:space="preserve">Труба ПЭ 160мм  </t>
  </si>
  <si>
    <t xml:space="preserve">Труба ПЭ d50мм </t>
  </si>
  <si>
    <t>Тройник ПЭ 45° ∅110х110</t>
  </si>
  <si>
    <t>Тройник ПЭ 45° ∅160х110</t>
  </si>
  <si>
    <t>Тройник ПЭ 45° ∅160х160</t>
  </si>
  <si>
    <t>Крестовина ПЭ ∅110х110х110</t>
  </si>
  <si>
    <t>Крестовина ПЭ ∅160х110х110</t>
  </si>
  <si>
    <t>Отвод ПЭ 45° ∅110</t>
  </si>
  <si>
    <t>Отвод ПЭ 45° ∅160</t>
  </si>
  <si>
    <t>Отвод ПЭ 90° ∅110</t>
  </si>
  <si>
    <t>Отвод ПЭ 90° ∅160</t>
  </si>
  <si>
    <t>Заглушка ПЭ ∅110</t>
  </si>
  <si>
    <t>Заглушка ПЭ ∅50</t>
  </si>
  <si>
    <t>Переход ПЭ 160*110</t>
  </si>
  <si>
    <t>Тройник ПЭ 45° ∅110х50</t>
  </si>
  <si>
    <t>Тройник ПЭ 90° ∅110х110</t>
  </si>
  <si>
    <t>Тройник ПЭ 90° ∅110х50</t>
  </si>
  <si>
    <t>Тройник ПЭ 90° ∅50х50</t>
  </si>
  <si>
    <t>Крестовина ПЭ 110х110х50</t>
  </si>
  <si>
    <t>Крестовина ПЭ двуплоскостная 110х110х110</t>
  </si>
  <si>
    <t>Крестовина ПЭ двуплоскостная 110х110х50</t>
  </si>
  <si>
    <t>Отвод ПЭ 45° ∅50</t>
  </si>
  <si>
    <t>Отвод ПЭ 90° ∅50</t>
  </si>
  <si>
    <t>Переход ПЭ ∅110х50</t>
  </si>
  <si>
    <t>Труба ПЭ d125мм</t>
  </si>
  <si>
    <t>Труба ПЭ d110мм</t>
  </si>
  <si>
    <t>Труба ПЭ d50мм</t>
  </si>
  <si>
    <t>Тройник ПЭ 45° ∅125х110</t>
  </si>
  <si>
    <t>Тройник ПЭ 45° ∅125х125</t>
  </si>
  <si>
    <t>Отвод ПЭ 45° ∅125</t>
  </si>
  <si>
    <t>Отвод ПЭ 90° ∅125</t>
  </si>
  <si>
    <t>Крестовина ПЭ двуплоскостная ∅110х110х50</t>
  </si>
  <si>
    <t>Крестовина ПЭ ∅110х110х50</t>
  </si>
  <si>
    <t>Крестовина ПЭ ∅125х110х110</t>
  </si>
  <si>
    <t>Крестовина ПЭ ∅110х50х50</t>
  </si>
  <si>
    <t>Заглушка ПЭ ∅125</t>
  </si>
  <si>
    <t>Отвод ПНД 45° ∅110</t>
  </si>
  <si>
    <t>Отвод ПНД 90° ∅110</t>
  </si>
  <si>
    <t>Тройник ПНД 45° ∅110х110</t>
  </si>
  <si>
    <t>Тройник ПНД 90° ∅110х110</t>
  </si>
  <si>
    <t>Крестовина ПНД 45° ∅110х110х110</t>
  </si>
  <si>
    <t>Заглушка ПНД ∅110</t>
  </si>
  <si>
    <t>Переход ПНД ∅110х50</t>
  </si>
  <si>
    <t>Монтаж прочистки d125мм</t>
  </si>
  <si>
    <t>Прочистка d125мм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</si>
</sst>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rgb="FF594304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9"/>
      <name val="Arial"/>
      <family val="2"/>
      <charset val="204"/>
    </font>
    <font>
      <sz val="8"/>
      <color rgb="FFFF0000"/>
      <name val="Arial"/>
      <family val="2"/>
    </font>
    <font>
      <b/>
      <sz val="12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9D9"/>
        <bgColor auto="1"/>
      </patternFill>
    </fill>
    <fill>
      <patternFill patternType="solid">
        <fgColor rgb="FFC3B487"/>
        <bgColor auto="1"/>
      </patternFill>
    </fill>
    <fill>
      <patternFill patternType="solid">
        <fgColor rgb="FFEBD9A2"/>
        <bgColor auto="1"/>
      </patternFill>
    </fill>
    <fill>
      <patternFill patternType="solid">
        <fgColor rgb="FFFAEBD7"/>
        <bgColor auto="1"/>
      </patternFill>
    </fill>
    <fill>
      <patternFill patternType="solid">
        <fgColor rgb="FFBFDCBF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FFAD9"/>
        <bgColor auto="1"/>
      </patternFill>
    </fill>
    <fill>
      <patternFill patternType="solid">
        <fgColor rgb="FFFAEB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3" borderId="5" xfId="0" applyFont="1" applyFill="1" applyBorder="1" applyAlignment="1">
      <alignment horizontal="left" vertical="top" wrapText="1" indent="1"/>
    </xf>
    <xf numFmtId="0" fontId="4" fillId="3" borderId="6" xfId="0" applyFont="1" applyFill="1" applyBorder="1" applyAlignment="1">
      <alignment horizontal="left" vertical="top" wrapText="1" indent="1"/>
    </xf>
    <xf numFmtId="0" fontId="4" fillId="3" borderId="5" xfId="0" applyFont="1" applyFill="1" applyBorder="1" applyAlignment="1">
      <alignment horizontal="left" vertical="top" wrapText="1" indent="1"/>
    </xf>
    <xf numFmtId="0" fontId="4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justify" vertical="top" wrapText="1"/>
    </xf>
    <xf numFmtId="0" fontId="1" fillId="4" borderId="5" xfId="0" applyFont="1" applyFill="1" applyBorder="1" applyAlignment="1">
      <alignment horizontal="left" vertical="top" wrapText="1" indent="1"/>
    </xf>
    <xf numFmtId="0" fontId="4" fillId="4" borderId="6" xfId="0" applyFont="1" applyFill="1" applyBorder="1" applyAlignment="1">
      <alignment horizontal="left" vertical="top" wrapText="1" indent="1"/>
    </xf>
    <xf numFmtId="0" fontId="4" fillId="4" borderId="5" xfId="0" applyFont="1" applyFill="1" applyBorder="1" applyAlignment="1">
      <alignment horizontal="left" vertical="top" wrapText="1" indent="1"/>
    </xf>
    <xf numFmtId="0" fontId="4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justify" vertical="top" wrapText="1"/>
    </xf>
    <xf numFmtId="0" fontId="1" fillId="5" borderId="5" xfId="0" applyFont="1" applyFill="1" applyBorder="1" applyAlignment="1">
      <alignment horizontal="left" vertical="top" wrapText="1" indent="1"/>
    </xf>
    <xf numFmtId="0" fontId="1" fillId="5" borderId="6" xfId="0" applyFont="1" applyFill="1" applyBorder="1" applyAlignment="1">
      <alignment horizontal="left" vertical="top" wrapText="1" indent="1"/>
    </xf>
    <xf numFmtId="0" fontId="1" fillId="5" borderId="5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justify" vertical="top" wrapText="1"/>
    </xf>
    <xf numFmtId="0" fontId="5" fillId="6" borderId="7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left" vertical="top"/>
    </xf>
    <xf numFmtId="0" fontId="1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 vertical="center" indent="3"/>
    </xf>
    <xf numFmtId="0" fontId="1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4" fontId="1" fillId="5" borderId="5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Border="1" applyAlignment="1">
      <alignment horizontal="center" vertical="top" wrapText="1"/>
    </xf>
    <xf numFmtId="4" fontId="1" fillId="6" borderId="5" xfId="0" applyNumberFormat="1" applyFont="1" applyFill="1" applyBorder="1" applyAlignment="1">
      <alignment horizontal="right"/>
    </xf>
    <xf numFmtId="4" fontId="5" fillId="6" borderId="9" xfId="0" applyNumberFormat="1" applyFont="1" applyFill="1" applyBorder="1" applyAlignment="1">
      <alignment horizontal="right"/>
    </xf>
    <xf numFmtId="4" fontId="1" fillId="9" borderId="10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wrapText="1"/>
    </xf>
    <xf numFmtId="0" fontId="0" fillId="10" borderId="0" xfId="0" applyFill="1" applyAlignment="1">
      <alignment horizontal="left" vertical="top"/>
    </xf>
    <xf numFmtId="0" fontId="5" fillId="1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5" fillId="8" borderId="5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left" vertical="top" wrapText="1" indent="1"/>
    </xf>
    <xf numFmtId="0" fontId="6" fillId="11" borderId="6" xfId="0" applyFont="1" applyFill="1" applyBorder="1" applyAlignment="1">
      <alignment horizontal="left" vertical="top" wrapText="1" indent="1"/>
    </xf>
    <xf numFmtId="0" fontId="6" fillId="11" borderId="5" xfId="0" applyFont="1" applyFill="1" applyBorder="1" applyAlignment="1">
      <alignment horizontal="left" vertical="top" wrapText="1" indent="1"/>
    </xf>
    <xf numFmtId="4" fontId="6" fillId="11" borderId="11" xfId="0" applyNumberFormat="1" applyFont="1" applyFill="1" applyBorder="1" applyAlignment="1">
      <alignment horizontal="center" wrapText="1"/>
    </xf>
    <xf numFmtId="4" fontId="6" fillId="11" borderId="5" xfId="0" applyNumberFormat="1" applyFont="1" applyFill="1" applyBorder="1" applyAlignment="1">
      <alignment horizontal="center" vertical="top" wrapText="1"/>
    </xf>
    <xf numFmtId="0" fontId="6" fillId="11" borderId="5" xfId="0" applyFont="1" applyFill="1" applyBorder="1" applyAlignment="1">
      <alignment horizontal="justify" vertical="top" wrapText="1"/>
    </xf>
    <xf numFmtId="4" fontId="6" fillId="0" borderId="0" xfId="0" applyNumberFormat="1" applyFont="1" applyAlignment="1">
      <alignment horizontal="center" vertical="top" wrapText="1"/>
    </xf>
    <xf numFmtId="0" fontId="1" fillId="11" borderId="5" xfId="0" applyFont="1" applyFill="1" applyBorder="1" applyAlignment="1">
      <alignment horizontal="left" vertical="top" wrapText="1" indent="1"/>
    </xf>
    <xf numFmtId="0" fontId="1" fillId="11" borderId="6" xfId="0" applyFont="1" applyFill="1" applyBorder="1" applyAlignment="1">
      <alignment horizontal="left" vertical="top" wrapText="1" indent="1"/>
    </xf>
    <xf numFmtId="4" fontId="1" fillId="11" borderId="5" xfId="0" applyNumberFormat="1" applyFont="1" applyFill="1" applyBorder="1" applyAlignment="1">
      <alignment horizontal="center" vertical="top" wrapText="1"/>
    </xf>
    <xf numFmtId="0" fontId="1" fillId="11" borderId="5" xfId="0" applyFont="1" applyFill="1" applyBorder="1" applyAlignment="1">
      <alignment horizontal="center" vertical="top" wrapText="1"/>
    </xf>
    <xf numFmtId="0" fontId="1" fillId="11" borderId="5" xfId="0" applyFont="1" applyFill="1" applyBorder="1" applyAlignment="1">
      <alignment horizontal="justify" vertical="top" wrapText="1"/>
    </xf>
    <xf numFmtId="4" fontId="6" fillId="11" borderId="10" xfId="0" applyNumberFormat="1" applyFont="1" applyFill="1" applyBorder="1" applyAlignment="1">
      <alignment horizontal="center" vertical="center" wrapText="1"/>
    </xf>
    <xf numFmtId="4" fontId="1" fillId="11" borderId="10" xfId="0" applyNumberFormat="1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left" vertical="top" wrapText="1" indent="1"/>
    </xf>
    <xf numFmtId="0" fontId="1" fillId="9" borderId="5" xfId="0" applyFont="1" applyFill="1" applyBorder="1" applyAlignment="1">
      <alignment horizontal="left" vertical="top" wrapText="1" indent="1"/>
    </xf>
    <xf numFmtId="4" fontId="1" fillId="9" borderId="5" xfId="0" applyNumberFormat="1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justify" vertical="top" wrapText="1"/>
    </xf>
    <xf numFmtId="4" fontId="5" fillId="8" borderId="6" xfId="0" applyNumberFormat="1" applyFont="1" applyFill="1" applyBorder="1" applyAlignment="1">
      <alignment horizontal="left" vertical="center" indent="3"/>
    </xf>
    <xf numFmtId="4" fontId="6" fillId="12" borderId="10" xfId="0" applyNumberFormat="1" applyFont="1" applyFill="1" applyBorder="1" applyAlignment="1">
      <alignment horizontal="center" vertical="center" wrapText="1"/>
    </xf>
    <xf numFmtId="4" fontId="5" fillId="12" borderId="10" xfId="0" applyNumberFormat="1" applyFont="1" applyFill="1" applyBorder="1" applyAlignment="1">
      <alignment horizontal="center" vertical="center" wrapText="1"/>
    </xf>
    <xf numFmtId="0" fontId="5" fillId="12" borderId="10" xfId="0" applyFont="1" applyFill="1" applyBorder="1" applyAlignment="1">
      <alignment horizontal="center" vertical="center" wrapText="1"/>
    </xf>
    <xf numFmtId="4" fontId="5" fillId="12" borderId="15" xfId="0" applyNumberFormat="1" applyFont="1" applyFill="1" applyBorder="1" applyAlignment="1">
      <alignment horizontal="center" vertical="center" wrapText="1"/>
    </xf>
    <xf numFmtId="4" fontId="5" fillId="12" borderId="2" xfId="0" applyNumberFormat="1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left" vertical="top" wrapText="1"/>
    </xf>
    <xf numFmtId="0" fontId="5" fillId="12" borderId="6" xfId="0" applyFont="1" applyFill="1" applyBorder="1" applyAlignment="1">
      <alignment horizontal="left" vertical="top" wrapText="1"/>
    </xf>
    <xf numFmtId="0" fontId="1" fillId="12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4" fontId="5" fillId="12" borderId="5" xfId="0" applyNumberFormat="1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 vertical="center" wrapText="1"/>
    </xf>
    <xf numFmtId="4" fontId="6" fillId="12" borderId="5" xfId="0" applyNumberFormat="1" applyFont="1" applyFill="1" applyBorder="1" applyAlignment="1">
      <alignment horizontal="center" vertical="center" wrapText="1"/>
    </xf>
    <xf numFmtId="4" fontId="6" fillId="12" borderId="2" xfId="0" applyNumberFormat="1" applyFont="1" applyFill="1" applyBorder="1" applyAlignment="1">
      <alignment horizontal="center" vertical="center" wrapText="1"/>
    </xf>
    <xf numFmtId="4" fontId="5" fillId="12" borderId="11" xfId="0" applyNumberFormat="1" applyFont="1" applyFill="1" applyBorder="1" applyAlignment="1">
      <alignment horizontal="center" vertical="center" wrapText="1"/>
    </xf>
    <xf numFmtId="4" fontId="1" fillId="12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left" vertical="top" wrapText="1"/>
    </xf>
    <xf numFmtId="0" fontId="5" fillId="12" borderId="12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left" vertical="top" wrapText="1"/>
    </xf>
    <xf numFmtId="0" fontId="6" fillId="13" borderId="5" xfId="0" applyFont="1" applyFill="1" applyBorder="1" applyAlignment="1">
      <alignment horizontal="center" vertical="center" wrapText="1"/>
    </xf>
    <xf numFmtId="4" fontId="6" fillId="13" borderId="5" xfId="0" applyNumberFormat="1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left" vertical="top" wrapText="1"/>
    </xf>
    <xf numFmtId="0" fontId="1" fillId="13" borderId="13" xfId="0" applyFont="1" applyFill="1" applyBorder="1" applyAlignment="1">
      <alignment horizontal="left" vertical="top" wrapText="1"/>
    </xf>
    <xf numFmtId="0" fontId="5" fillId="13" borderId="12" xfId="0" applyFont="1" applyFill="1" applyBorder="1" applyAlignment="1">
      <alignment horizontal="center" vertical="center" wrapText="1"/>
    </xf>
    <xf numFmtId="4" fontId="5" fillId="13" borderId="11" xfId="0" applyNumberFormat="1" applyFont="1" applyFill="1" applyBorder="1" applyAlignment="1">
      <alignment horizontal="center" vertical="center" wrapText="1"/>
    </xf>
    <xf numFmtId="4" fontId="1" fillId="13" borderId="5" xfId="0" applyNumberFormat="1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left" vertical="top" wrapText="1" indent="1"/>
    </xf>
    <xf numFmtId="0" fontId="4" fillId="13" borderId="5" xfId="0" applyFont="1" applyFill="1" applyBorder="1" applyAlignment="1">
      <alignment horizontal="left" vertical="top" wrapText="1" indent="1"/>
    </xf>
    <xf numFmtId="0" fontId="4" fillId="13" borderId="5" xfId="0" applyFont="1" applyFill="1" applyBorder="1" applyAlignment="1">
      <alignment horizontal="center" vertical="top" wrapText="1"/>
    </xf>
    <xf numFmtId="0" fontId="4" fillId="13" borderId="5" xfId="0" applyFont="1" applyFill="1" applyBorder="1" applyAlignment="1">
      <alignment horizontal="justify" vertical="top" wrapText="1"/>
    </xf>
    <xf numFmtId="0" fontId="5" fillId="0" borderId="10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0" fontId="5" fillId="12" borderId="10" xfId="0" applyFont="1" applyFill="1" applyBorder="1" applyAlignment="1">
      <alignment horizontal="left" vertical="top" wrapText="1"/>
    </xf>
    <xf numFmtId="0" fontId="6" fillId="13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left" vertical="top" wrapText="1" indent="1"/>
    </xf>
    <xf numFmtId="0" fontId="1" fillId="12" borderId="0" xfId="0" applyFont="1" applyFill="1" applyAlignment="1">
      <alignment horizontal="center"/>
    </xf>
    <xf numFmtId="0" fontId="5" fillId="12" borderId="0" xfId="0" applyFont="1" applyFill="1" applyAlignment="1">
      <alignment horizontal="left" wrapText="1"/>
    </xf>
    <xf numFmtId="0" fontId="0" fillId="12" borderId="0" xfId="0" applyFill="1" applyAlignment="1">
      <alignment horizontal="center"/>
    </xf>
    <xf numFmtId="0" fontId="5" fillId="12" borderId="0" xfId="0" applyFont="1" applyFill="1" applyAlignment="1">
      <alignment horizontal="center"/>
    </xf>
    <xf numFmtId="0" fontId="9" fillId="12" borderId="0" xfId="0" applyFont="1" applyFill="1" applyAlignment="1">
      <alignment horizontal="left" wrapText="1"/>
    </xf>
    <xf numFmtId="0" fontId="1" fillId="12" borderId="0" xfId="0" applyFont="1" applyFill="1" applyAlignment="1">
      <alignment horizontal="left" vertical="top"/>
    </xf>
    <xf numFmtId="4" fontId="5" fillId="12" borderId="0" xfId="0" applyNumberFormat="1" applyFont="1" applyFill="1" applyAlignment="1">
      <alignment horizontal="left" vertical="center" indent="3"/>
    </xf>
    <xf numFmtId="0" fontId="0" fillId="12" borderId="0" xfId="0" applyFill="1" applyAlignment="1">
      <alignment horizontal="center" vertical="center" indent="3"/>
    </xf>
    <xf numFmtId="0" fontId="0" fillId="12" borderId="0" xfId="0" applyFill="1" applyAlignment="1">
      <alignment horizontal="left"/>
    </xf>
    <xf numFmtId="0" fontId="12" fillId="0" borderId="0" xfId="0" applyFont="1" applyAlignment="1">
      <alignment horizontal="left"/>
    </xf>
    <xf numFmtId="0" fontId="1" fillId="6" borderId="7" xfId="0" applyFont="1" applyFill="1" applyBorder="1" applyAlignment="1">
      <alignment horizontal="right" wrapText="1"/>
    </xf>
    <xf numFmtId="0" fontId="4" fillId="13" borderId="6" xfId="0" applyFont="1" applyFill="1" applyBorder="1" applyAlignment="1">
      <alignment horizontal="left" vertical="top" wrapText="1" indent="1"/>
    </xf>
    <xf numFmtId="0" fontId="1" fillId="12" borderId="5" xfId="0" applyFont="1" applyFill="1" applyBorder="1" applyAlignment="1">
      <alignment horizontal="left" vertical="top" wrapText="1" indent="1"/>
    </xf>
    <xf numFmtId="0" fontId="4" fillId="12" borderId="5" xfId="0" applyFont="1" applyFill="1" applyBorder="1" applyAlignment="1">
      <alignment horizontal="center" vertical="top" wrapText="1"/>
    </xf>
    <xf numFmtId="0" fontId="4" fillId="12" borderId="5" xfId="0" applyFont="1" applyFill="1" applyBorder="1" applyAlignment="1">
      <alignment horizontal="justify" vertical="top" wrapText="1"/>
    </xf>
    <xf numFmtId="0" fontId="1" fillId="6" borderId="20" xfId="0" applyFont="1" applyFill="1" applyBorder="1" applyAlignment="1">
      <alignment horizontal="right"/>
    </xf>
    <xf numFmtId="0" fontId="6" fillId="13" borderId="2" xfId="0" applyFont="1" applyFill="1" applyBorder="1" applyAlignment="1">
      <alignment horizontal="center" vertical="center" wrapText="1"/>
    </xf>
    <xf numFmtId="4" fontId="5" fillId="13" borderId="5" xfId="0" applyNumberFormat="1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4" fontId="5" fillId="13" borderId="0" xfId="0" applyNumberFormat="1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left" vertical="top" wrapText="1"/>
    </xf>
    <xf numFmtId="4" fontId="5" fillId="13" borderId="10" xfId="0" applyNumberFormat="1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4" fontId="6" fillId="13" borderId="10" xfId="0" applyNumberFormat="1" applyFont="1" applyFill="1" applyBorder="1" applyAlignment="1">
      <alignment horizontal="center" vertical="center" wrapText="1"/>
    </xf>
    <xf numFmtId="4" fontId="6" fillId="13" borderId="2" xfId="0" applyNumberFormat="1" applyFont="1" applyFill="1" applyBorder="1" applyAlignment="1">
      <alignment horizontal="center" vertical="center" wrapText="1"/>
    </xf>
    <xf numFmtId="4" fontId="5" fillId="13" borderId="15" xfId="0" applyNumberFormat="1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4" fontId="1" fillId="12" borderId="2" xfId="0" applyNumberFormat="1" applyFont="1" applyFill="1" applyBorder="1" applyAlignment="1">
      <alignment horizontal="center" vertical="center" wrapText="1"/>
    </xf>
    <xf numFmtId="4" fontId="5" fillId="13" borderId="12" xfId="0" applyNumberFormat="1" applyFont="1" applyFill="1" applyBorder="1" applyAlignment="1">
      <alignment horizontal="center" vertical="center" wrapText="1"/>
    </xf>
    <xf numFmtId="4" fontId="5" fillId="12" borderId="19" xfId="0" applyNumberFormat="1" applyFont="1" applyFill="1" applyBorder="1" applyAlignment="1">
      <alignment horizontal="center" vertical="center" wrapText="1"/>
    </xf>
    <xf numFmtId="4" fontId="5" fillId="13" borderId="19" xfId="0" applyNumberFormat="1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4" fontId="6" fillId="13" borderId="0" xfId="0" applyNumberFormat="1" applyFont="1" applyFill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4" fontId="4" fillId="13" borderId="10" xfId="0" applyNumberFormat="1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left" vertical="top" wrapText="1"/>
    </xf>
    <xf numFmtId="0" fontId="5" fillId="14" borderId="6" xfId="0" applyFont="1" applyFill="1" applyBorder="1" applyAlignment="1">
      <alignment horizontal="left" vertical="top" wrapText="1"/>
    </xf>
    <xf numFmtId="0" fontId="5" fillId="14" borderId="11" xfId="0" applyFont="1" applyFill="1" applyBorder="1" applyAlignment="1">
      <alignment horizontal="center" vertical="center" wrapText="1"/>
    </xf>
    <xf numFmtId="4" fontId="5" fillId="14" borderId="5" xfId="0" applyNumberFormat="1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 indent="1"/>
    </xf>
    <xf numFmtId="4" fontId="5" fillId="12" borderId="12" xfId="0" applyNumberFormat="1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4" fontId="6" fillId="13" borderId="12" xfId="0" applyNumberFormat="1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left" vertical="top" wrapText="1"/>
    </xf>
    <xf numFmtId="0" fontId="5" fillId="14" borderId="19" xfId="0" applyFont="1" applyFill="1" applyBorder="1" applyAlignment="1">
      <alignment horizontal="left" vertical="top"/>
    </xf>
    <xf numFmtId="0" fontId="5" fillId="14" borderId="0" xfId="0" applyFont="1" applyFill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4" fontId="6" fillId="14" borderId="15" xfId="0" applyNumberFormat="1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4" fontId="5" fillId="12" borderId="16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12" borderId="14" xfId="0" applyFont="1" applyFill="1" applyBorder="1" applyAlignment="1">
      <alignment horizontal="left" vertical="top" wrapText="1"/>
    </xf>
    <xf numFmtId="0" fontId="6" fillId="0" borderId="22" xfId="0" applyFont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left" vertical="top" wrapText="1" shrinkToFit="1"/>
    </xf>
    <xf numFmtId="0" fontId="6" fillId="13" borderId="21" xfId="0" applyFont="1" applyFill="1" applyBorder="1" applyAlignment="1">
      <alignment horizontal="center" vertical="center" wrapText="1"/>
    </xf>
    <xf numFmtId="4" fontId="6" fillId="13" borderId="2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left"/>
    </xf>
    <xf numFmtId="4" fontId="1" fillId="6" borderId="11" xfId="0" applyNumberFormat="1" applyFont="1" applyFill="1" applyBorder="1" applyAlignment="1">
      <alignment horizontal="right"/>
    </xf>
    <xf numFmtId="0" fontId="5" fillId="13" borderId="10" xfId="0" applyFont="1" applyFill="1" applyBorder="1" applyAlignment="1">
      <alignment horizontal="left" vertical="top"/>
    </xf>
    <xf numFmtId="0" fontId="5" fillId="13" borderId="10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left" vertical="top" wrapText="1"/>
    </xf>
    <xf numFmtId="0" fontId="5" fillId="13" borderId="16" xfId="0" applyFont="1" applyFill="1" applyBorder="1" applyAlignment="1">
      <alignment horizontal="left" vertical="top"/>
    </xf>
    <xf numFmtId="0" fontId="5" fillId="13" borderId="14" xfId="0" applyFont="1" applyFill="1" applyBorder="1" applyAlignment="1">
      <alignment horizontal="left" vertical="top" wrapText="1"/>
    </xf>
    <xf numFmtId="0" fontId="5" fillId="14" borderId="10" xfId="0" applyFont="1" applyFill="1" applyBorder="1" applyAlignment="1">
      <alignment horizontal="left" vertical="top" wrapText="1"/>
    </xf>
    <xf numFmtId="0" fontId="5" fillId="14" borderId="10" xfId="0" applyFont="1" applyFill="1" applyBorder="1" applyAlignment="1">
      <alignment horizontal="center" vertical="center" wrapText="1"/>
    </xf>
    <xf numFmtId="4" fontId="5" fillId="14" borderId="10" xfId="0" applyNumberFormat="1" applyFont="1" applyFill="1" applyBorder="1" applyAlignment="1">
      <alignment horizontal="center" vertical="center" wrapText="1"/>
    </xf>
    <xf numFmtId="4" fontId="6" fillId="14" borderId="10" xfId="0" applyNumberFormat="1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6" borderId="7" xfId="0" applyFont="1" applyFill="1" applyBorder="1" applyAlignment="1">
      <alignment horizontal="right"/>
    </xf>
    <xf numFmtId="0" fontId="5" fillId="6" borderId="8" xfId="0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0" fillId="12" borderId="0" xfId="0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5" borderId="2" xfId="0" applyFont="1" applyFill="1" applyBorder="1" applyAlignment="1">
      <alignment horizontal="left" vertical="top" wrapText="1" indent="1"/>
    </xf>
    <xf numFmtId="0" fontId="5" fillId="13" borderId="16" xfId="0" applyFont="1" applyFill="1" applyBorder="1" applyAlignment="1">
      <alignment horizontal="left" vertical="top" wrapText="1"/>
    </xf>
    <xf numFmtId="4" fontId="5" fillId="13" borderId="16" xfId="0" applyNumberFormat="1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left" vertical="top" wrapText="1"/>
    </xf>
    <xf numFmtId="0" fontId="1" fillId="13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5" fillId="12" borderId="12" xfId="0" applyFont="1" applyFill="1" applyBorder="1" applyAlignment="1">
      <alignment horizontal="left" vertical="top" wrapText="1"/>
    </xf>
    <xf numFmtId="0" fontId="1" fillId="13" borderId="10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4" fontId="6" fillId="13" borderId="16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1" fontId="14" fillId="0" borderId="10" xfId="0" applyNumberFormat="1" applyFont="1" applyBorder="1" applyAlignment="1">
      <alignment horizontal="center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23" xfId="0" applyFont="1" applyBorder="1" applyAlignment="1">
      <alignment vertical="top" wrapText="1"/>
    </xf>
    <xf numFmtId="0" fontId="14" fillId="0" borderId="23" xfId="0" applyFont="1" applyBorder="1" applyAlignment="1">
      <alignment horizontal="center" vertical="top" wrapText="1"/>
    </xf>
    <xf numFmtId="1" fontId="14" fillId="0" borderId="23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vertical="top" wrapText="1"/>
    </xf>
    <xf numFmtId="0" fontId="1" fillId="13" borderId="14" xfId="0" applyFont="1" applyFill="1" applyBorder="1" applyAlignment="1">
      <alignment horizontal="left" vertical="top" wrapText="1" indent="1"/>
    </xf>
    <xf numFmtId="0" fontId="1" fillId="12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1" fontId="14" fillId="0" borderId="23" xfId="0" applyNumberFormat="1" applyFont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4" fontId="5" fillId="12" borderId="2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top" wrapText="1" indent="1"/>
    </xf>
    <xf numFmtId="0" fontId="6" fillId="12" borderId="16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left" vertical="top" wrapText="1"/>
    </xf>
    <xf numFmtId="0" fontId="5" fillId="12" borderId="18" xfId="0" applyFont="1" applyFill="1" applyBorder="1" applyAlignment="1">
      <alignment horizontal="left" vertical="top" wrapText="1"/>
    </xf>
    <xf numFmtId="4" fontId="5" fillId="12" borderId="24" xfId="0" applyNumberFormat="1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left" vertical="top" wrapText="1" indent="1"/>
    </xf>
    <xf numFmtId="0" fontId="4" fillId="13" borderId="10" xfId="0" applyFont="1" applyFill="1" applyBorder="1" applyAlignment="1">
      <alignment horizontal="center" vertical="center" wrapText="1"/>
    </xf>
    <xf numFmtId="4" fontId="1" fillId="12" borderId="12" xfId="0" applyNumberFormat="1" applyFont="1" applyFill="1" applyBorder="1" applyAlignment="1">
      <alignment horizontal="center" vertical="center" wrapText="1"/>
    </xf>
    <xf numFmtId="4" fontId="1" fillId="13" borderId="11" xfId="0" applyNumberFormat="1" applyFont="1" applyFill="1" applyBorder="1" applyAlignment="1">
      <alignment horizontal="center" vertical="center" wrapText="1"/>
    </xf>
    <xf numFmtId="4" fontId="1" fillId="12" borderId="10" xfId="0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5" fillId="13" borderId="21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left" vertical="top" wrapText="1" indent="1"/>
    </xf>
    <xf numFmtId="4" fontId="4" fillId="13" borderId="5" xfId="0" applyNumberFormat="1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left" vertical="top" wrapText="1" indent="1"/>
    </xf>
    <xf numFmtId="0" fontId="5" fillId="14" borderId="5" xfId="0" applyFont="1" applyFill="1" applyBorder="1" applyAlignment="1">
      <alignment horizontal="left" vertical="top" wrapText="1" indent="1"/>
    </xf>
    <xf numFmtId="0" fontId="4" fillId="13" borderId="6" xfId="0" applyFont="1" applyFill="1" applyBorder="1" applyAlignment="1">
      <alignment horizontal="left" vertical="top" wrapText="1"/>
    </xf>
    <xf numFmtId="0" fontId="6" fillId="12" borderId="12" xfId="0" applyFont="1" applyFill="1" applyBorder="1" applyAlignment="1">
      <alignment horizontal="center" vertical="center" wrapText="1"/>
    </xf>
    <xf numFmtId="4" fontId="6" fillId="12" borderId="12" xfId="0" applyNumberFormat="1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left" vertical="top" wrapText="1"/>
    </xf>
    <xf numFmtId="0" fontId="5" fillId="13" borderId="16" xfId="0" applyFont="1" applyFill="1" applyBorder="1" applyAlignment="1">
      <alignment horizontal="center" vertical="center"/>
    </xf>
    <xf numFmtId="4" fontId="6" fillId="13" borderId="17" xfId="0" applyNumberFormat="1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left" vertical="top" wrapText="1"/>
    </xf>
    <xf numFmtId="0" fontId="5" fillId="14" borderId="10" xfId="0" applyFont="1" applyFill="1" applyBorder="1" applyAlignment="1">
      <alignment horizontal="left" vertical="top"/>
    </xf>
    <xf numFmtId="0" fontId="5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6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AE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705"/>
  <sheetViews>
    <sheetView topLeftCell="A97" workbookViewId="0">
      <selection activeCell="G114" sqref="G114"/>
    </sheetView>
  </sheetViews>
  <sheetFormatPr defaultColWidth="10.5" defaultRowHeight="11.45" customHeight="1" outlineLevelCol="1" x14ac:dyDescent="0.2"/>
  <cols>
    <col min="1" max="1" width="8" style="1" customWidth="1"/>
    <col min="2" max="2" width="12.83203125" style="1" customWidth="1"/>
    <col min="3" max="3" width="57" style="1" customWidth="1"/>
    <col min="4" max="5" width="10.5" style="1" customWidth="1"/>
    <col min="6" max="6" width="15.1640625" style="1" customWidth="1"/>
    <col min="7" max="7" width="18.6640625" style="1" customWidth="1"/>
    <col min="8" max="8" width="10.83203125" style="1" customWidth="1"/>
    <col min="9" max="9" width="25.83203125" style="1" customWidth="1" outlineLevel="1"/>
    <col min="10" max="10" width="10.5" style="1" hidden="1" customWidth="1" outlineLevel="1"/>
    <col min="11" max="11" width="10.5" style="1" hidden="1" customWidth="1"/>
    <col min="12" max="13" width="10.5" style="1" customWidth="1"/>
  </cols>
  <sheetData>
    <row r="1" spans="1:13" ht="12.95" customHeight="1" x14ac:dyDescent="0.2">
      <c r="A1" s="205" t="s">
        <v>0</v>
      </c>
      <c r="B1" s="205"/>
      <c r="C1" s="206" t="s">
        <v>82</v>
      </c>
      <c r="D1" s="206"/>
      <c r="E1" s="206"/>
      <c r="F1" s="206"/>
      <c r="G1" s="206"/>
      <c r="H1" s="206"/>
      <c r="I1" s="206"/>
    </row>
    <row r="2" spans="1:13" ht="12.95" customHeight="1" x14ac:dyDescent="0.2">
      <c r="A2" s="207" t="s">
        <v>1</v>
      </c>
      <c r="B2" s="207"/>
      <c r="C2" s="208" t="s">
        <v>33</v>
      </c>
      <c r="D2" s="208"/>
      <c r="E2" s="208"/>
      <c r="F2" s="208"/>
      <c r="G2" s="208"/>
      <c r="H2" s="208"/>
      <c r="I2" s="208"/>
    </row>
    <row r="3" spans="1:13" ht="12.95" customHeight="1" x14ac:dyDescent="0.2">
      <c r="A3" s="209" t="s">
        <v>2</v>
      </c>
      <c r="B3" s="209"/>
      <c r="C3" s="210">
        <f>G692</f>
        <v>0</v>
      </c>
      <c r="D3" s="211"/>
      <c r="E3" s="211"/>
      <c r="F3" s="211"/>
      <c r="G3" s="211"/>
      <c r="H3" s="211"/>
      <c r="I3" s="211"/>
    </row>
    <row r="4" spans="1:13" s="1" customFormat="1" ht="41.1" customHeight="1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3" t="s">
        <v>11</v>
      </c>
      <c r="J4" s="2" t="s">
        <v>12</v>
      </c>
      <c r="K4" s="2" t="s">
        <v>13</v>
      </c>
    </row>
    <row r="5" spans="1:13" s="4" customFormat="1" ht="21.95" customHeight="1" x14ac:dyDescent="0.2">
      <c r="A5" s="5"/>
      <c r="B5" s="5">
        <v>1</v>
      </c>
      <c r="C5" s="6" t="s">
        <v>14</v>
      </c>
      <c r="D5" s="7"/>
      <c r="E5" s="8"/>
      <c r="F5" s="8"/>
      <c r="G5" s="8"/>
      <c r="H5" s="8"/>
      <c r="I5" s="9" t="s">
        <v>37</v>
      </c>
      <c r="J5" s="5" t="s">
        <v>15</v>
      </c>
      <c r="K5" s="5"/>
    </row>
    <row r="6" spans="1:13" s="4" customFormat="1" ht="21.95" customHeight="1" x14ac:dyDescent="0.2">
      <c r="A6" s="10" t="s">
        <v>40</v>
      </c>
      <c r="B6" s="10">
        <f>B5+1</f>
        <v>2</v>
      </c>
      <c r="C6" s="11" t="s">
        <v>39</v>
      </c>
      <c r="D6" s="12"/>
      <c r="E6" s="13"/>
      <c r="F6" s="13"/>
      <c r="G6" s="13"/>
      <c r="H6" s="13"/>
      <c r="I6" s="14"/>
      <c r="J6" s="10" t="s">
        <v>16</v>
      </c>
      <c r="K6" s="10"/>
      <c r="M6" s="42" t="s">
        <v>86</v>
      </c>
    </row>
    <row r="7" spans="1:13" s="4" customFormat="1" ht="21.95" customHeight="1" x14ac:dyDescent="0.2">
      <c r="A7" s="15" t="s">
        <v>40</v>
      </c>
      <c r="B7" s="15">
        <f>B6+1</f>
        <v>3</v>
      </c>
      <c r="C7" s="16" t="s">
        <v>41</v>
      </c>
      <c r="D7" s="15" t="s">
        <v>20</v>
      </c>
      <c r="E7" s="37">
        <f>SUM(E8:E12)</f>
        <v>1467.3</v>
      </c>
      <c r="F7" s="33"/>
      <c r="G7" s="33">
        <f t="shared" ref="G7:G144" si="0">E7*F7</f>
        <v>0</v>
      </c>
      <c r="H7" s="17"/>
      <c r="I7" s="18"/>
      <c r="J7" s="15" t="s">
        <v>18</v>
      </c>
      <c r="K7" s="15"/>
      <c r="M7" s="4">
        <f>SUM(M8:M12)</f>
        <v>1449.0000000000002</v>
      </c>
    </row>
    <row r="8" spans="1:13" s="4" customFormat="1" ht="21.95" customHeight="1" x14ac:dyDescent="0.2">
      <c r="A8" s="19" t="s">
        <v>40</v>
      </c>
      <c r="B8" s="19">
        <f>B7+1</f>
        <v>4</v>
      </c>
      <c r="C8" s="20" t="s">
        <v>42</v>
      </c>
      <c r="D8" s="21" t="s">
        <v>20</v>
      </c>
      <c r="E8" s="38">
        <v>313.60000000000002</v>
      </c>
      <c r="F8" s="34"/>
      <c r="G8" s="34">
        <f t="shared" si="0"/>
        <v>0</v>
      </c>
      <c r="H8" s="34"/>
      <c r="I8" s="22"/>
      <c r="J8" s="19" t="s">
        <v>19</v>
      </c>
      <c r="K8" s="19"/>
      <c r="M8" s="4">
        <v>298.60000000000002</v>
      </c>
    </row>
    <row r="9" spans="1:13" s="4" customFormat="1" ht="21.95" customHeight="1" x14ac:dyDescent="0.2">
      <c r="A9" s="19" t="s">
        <v>40</v>
      </c>
      <c r="B9" s="19">
        <f t="shared" ref="B9:B48" si="1">B8+1</f>
        <v>5</v>
      </c>
      <c r="C9" s="20" t="s">
        <v>43</v>
      </c>
      <c r="D9" s="21" t="s">
        <v>20</v>
      </c>
      <c r="E9" s="38">
        <v>333</v>
      </c>
      <c r="F9" s="34"/>
      <c r="G9" s="34">
        <f t="shared" ref="G9:G48" si="2">E9*F9</f>
        <v>0</v>
      </c>
      <c r="H9" s="34"/>
      <c r="I9" s="22"/>
      <c r="J9" s="19" t="s">
        <v>19</v>
      </c>
      <c r="K9" s="19"/>
      <c r="M9" s="4">
        <v>331</v>
      </c>
    </row>
    <row r="10" spans="1:13" s="4" customFormat="1" ht="21.95" customHeight="1" x14ac:dyDescent="0.2">
      <c r="A10" s="19" t="s">
        <v>40</v>
      </c>
      <c r="B10" s="19">
        <f t="shared" si="1"/>
        <v>6</v>
      </c>
      <c r="C10" s="20" t="s">
        <v>44</v>
      </c>
      <c r="D10" s="21" t="s">
        <v>20</v>
      </c>
      <c r="E10" s="38">
        <v>772</v>
      </c>
      <c r="F10" s="34"/>
      <c r="G10" s="34">
        <f t="shared" si="2"/>
        <v>0</v>
      </c>
      <c r="H10" s="34"/>
      <c r="I10" s="22"/>
      <c r="J10" s="19" t="s">
        <v>19</v>
      </c>
      <c r="K10" s="19"/>
      <c r="M10" s="4">
        <v>771.2</v>
      </c>
    </row>
    <row r="11" spans="1:13" s="4" customFormat="1" ht="21.95" customHeight="1" x14ac:dyDescent="0.2">
      <c r="A11" s="19" t="s">
        <v>40</v>
      </c>
      <c r="B11" s="19">
        <f t="shared" si="1"/>
        <v>7</v>
      </c>
      <c r="C11" s="20" t="s">
        <v>45</v>
      </c>
      <c r="D11" s="21" t="s">
        <v>20</v>
      </c>
      <c r="E11" s="38">
        <v>32.4</v>
      </c>
      <c r="F11" s="34"/>
      <c r="G11" s="34">
        <f t="shared" si="2"/>
        <v>0</v>
      </c>
      <c r="H11" s="34"/>
      <c r="I11" s="22"/>
      <c r="J11" s="19" t="s">
        <v>19</v>
      </c>
      <c r="K11" s="19"/>
      <c r="M11" s="4">
        <v>32.4</v>
      </c>
    </row>
    <row r="12" spans="1:13" s="4" customFormat="1" ht="21.95" customHeight="1" x14ac:dyDescent="0.2">
      <c r="A12" s="19" t="s">
        <v>40</v>
      </c>
      <c r="B12" s="19">
        <f t="shared" si="1"/>
        <v>8</v>
      </c>
      <c r="C12" s="20" t="s">
        <v>46</v>
      </c>
      <c r="D12" s="21" t="s">
        <v>20</v>
      </c>
      <c r="E12" s="38">
        <v>16.3</v>
      </c>
      <c r="F12" s="34"/>
      <c r="G12" s="34">
        <f t="shared" si="2"/>
        <v>0</v>
      </c>
      <c r="H12" s="34"/>
      <c r="I12" s="22"/>
      <c r="J12" s="19" t="s">
        <v>19</v>
      </c>
      <c r="K12" s="19"/>
      <c r="M12" s="4">
        <v>15.8</v>
      </c>
    </row>
    <row r="13" spans="1:13" s="4" customFormat="1" ht="21.95" customHeight="1" x14ac:dyDescent="0.2">
      <c r="A13" s="19" t="s">
        <v>40</v>
      </c>
      <c r="B13" s="19">
        <f t="shared" si="1"/>
        <v>9</v>
      </c>
      <c r="C13" s="20" t="s">
        <v>47</v>
      </c>
      <c r="D13" s="21" t="s">
        <v>17</v>
      </c>
      <c r="E13" s="38">
        <v>2</v>
      </c>
      <c r="F13" s="34"/>
      <c r="G13" s="34">
        <f t="shared" si="2"/>
        <v>0</v>
      </c>
      <c r="H13" s="34"/>
      <c r="I13" s="22"/>
      <c r="J13" s="19" t="s">
        <v>19</v>
      </c>
      <c r="K13" s="19"/>
      <c r="M13" s="4">
        <v>1</v>
      </c>
    </row>
    <row r="14" spans="1:13" s="4" customFormat="1" ht="21.95" customHeight="1" x14ac:dyDescent="0.2">
      <c r="A14" s="19" t="s">
        <v>40</v>
      </c>
      <c r="B14" s="19">
        <f t="shared" si="1"/>
        <v>10</v>
      </c>
      <c r="C14" s="20" t="s">
        <v>48</v>
      </c>
      <c r="D14" s="21" t="s">
        <v>17</v>
      </c>
      <c r="E14" s="38">
        <v>12</v>
      </c>
      <c r="F14" s="34"/>
      <c r="G14" s="34">
        <f t="shared" si="2"/>
        <v>0</v>
      </c>
      <c r="H14" s="34"/>
      <c r="I14" s="22"/>
      <c r="J14" s="19" t="s">
        <v>19</v>
      </c>
      <c r="K14" s="19"/>
      <c r="M14" s="4">
        <v>12</v>
      </c>
    </row>
    <row r="15" spans="1:13" s="4" customFormat="1" ht="21.95" customHeight="1" x14ac:dyDescent="0.2">
      <c r="A15" s="19" t="s">
        <v>40</v>
      </c>
      <c r="B15" s="19">
        <f t="shared" si="1"/>
        <v>11</v>
      </c>
      <c r="C15" s="20" t="s">
        <v>49</v>
      </c>
      <c r="D15" s="21" t="s">
        <v>17</v>
      </c>
      <c r="E15" s="38">
        <v>8</v>
      </c>
      <c r="F15" s="34"/>
      <c r="G15" s="34">
        <f t="shared" si="2"/>
        <v>0</v>
      </c>
      <c r="H15" s="34"/>
      <c r="I15" s="22"/>
      <c r="J15" s="19" t="s">
        <v>19</v>
      </c>
      <c r="K15" s="19"/>
      <c r="M15" s="4">
        <v>8</v>
      </c>
    </row>
    <row r="16" spans="1:13" s="4" customFormat="1" ht="21.95" customHeight="1" x14ac:dyDescent="0.2">
      <c r="A16" s="19" t="s">
        <v>40</v>
      </c>
      <c r="B16" s="19">
        <f t="shared" si="1"/>
        <v>12</v>
      </c>
      <c r="C16" s="20" t="s">
        <v>50</v>
      </c>
      <c r="D16" s="21" t="s">
        <v>17</v>
      </c>
      <c r="E16" s="38">
        <v>8</v>
      </c>
      <c r="F16" s="34"/>
      <c r="G16" s="34">
        <f t="shared" si="2"/>
        <v>0</v>
      </c>
      <c r="H16" s="34"/>
      <c r="I16" s="22"/>
      <c r="J16" s="19" t="s">
        <v>19</v>
      </c>
      <c r="K16" s="19"/>
      <c r="M16" s="4">
        <v>8</v>
      </c>
    </row>
    <row r="17" spans="1:13" s="4" customFormat="1" ht="21.95" customHeight="1" x14ac:dyDescent="0.2">
      <c r="A17" s="19" t="s">
        <v>40</v>
      </c>
      <c r="B17" s="19">
        <f t="shared" si="1"/>
        <v>13</v>
      </c>
      <c r="C17" s="20" t="s">
        <v>51</v>
      </c>
      <c r="D17" s="21" t="s">
        <v>17</v>
      </c>
      <c r="E17" s="38">
        <v>8</v>
      </c>
      <c r="F17" s="34"/>
      <c r="G17" s="34">
        <f t="shared" si="2"/>
        <v>0</v>
      </c>
      <c r="H17" s="34"/>
      <c r="I17" s="22"/>
      <c r="J17" s="19" t="s">
        <v>19</v>
      </c>
      <c r="K17" s="19"/>
      <c r="M17" s="4">
        <v>8</v>
      </c>
    </row>
    <row r="18" spans="1:13" s="4" customFormat="1" ht="21.95" customHeight="1" x14ac:dyDescent="0.2">
      <c r="A18" s="19" t="s">
        <v>40</v>
      </c>
      <c r="B18" s="19">
        <f t="shared" si="1"/>
        <v>14</v>
      </c>
      <c r="C18" s="20" t="s">
        <v>52</v>
      </c>
      <c r="D18" s="21" t="s">
        <v>17</v>
      </c>
      <c r="E18" s="38">
        <v>12</v>
      </c>
      <c r="F18" s="34"/>
      <c r="G18" s="34">
        <f t="shared" si="2"/>
        <v>0</v>
      </c>
      <c r="H18" s="34"/>
      <c r="I18" s="22"/>
      <c r="J18" s="19" t="s">
        <v>19</v>
      </c>
      <c r="K18" s="19"/>
      <c r="M18" s="4">
        <v>12</v>
      </c>
    </row>
    <row r="19" spans="1:13" s="4" customFormat="1" ht="21.95" customHeight="1" x14ac:dyDescent="0.2">
      <c r="A19" s="19" t="s">
        <v>40</v>
      </c>
      <c r="B19" s="19">
        <f t="shared" si="1"/>
        <v>15</v>
      </c>
      <c r="C19" s="20" t="s">
        <v>53</v>
      </c>
      <c r="D19" s="21" t="s">
        <v>17</v>
      </c>
      <c r="E19" s="38">
        <v>487</v>
      </c>
      <c r="F19" s="34"/>
      <c r="G19" s="34">
        <f t="shared" si="2"/>
        <v>0</v>
      </c>
      <c r="H19" s="34"/>
      <c r="I19" s="22"/>
      <c r="J19" s="19" t="s">
        <v>19</v>
      </c>
      <c r="K19" s="19"/>
      <c r="M19" s="4">
        <v>540</v>
      </c>
    </row>
    <row r="20" spans="1:13" s="4" customFormat="1" ht="21.95" customHeight="1" x14ac:dyDescent="0.2">
      <c r="A20" s="19" t="s">
        <v>40</v>
      </c>
      <c r="B20" s="19">
        <f t="shared" si="1"/>
        <v>16</v>
      </c>
      <c r="C20" s="20" t="s">
        <v>54</v>
      </c>
      <c r="D20" s="21" t="s">
        <v>17</v>
      </c>
      <c r="E20" s="38">
        <v>8</v>
      </c>
      <c r="F20" s="34"/>
      <c r="G20" s="34">
        <f t="shared" si="2"/>
        <v>0</v>
      </c>
      <c r="H20" s="34"/>
      <c r="I20" s="22"/>
      <c r="J20" s="19" t="s">
        <v>19</v>
      </c>
      <c r="K20" s="19"/>
      <c r="M20" s="4">
        <v>8</v>
      </c>
    </row>
    <row r="21" spans="1:13" s="4" customFormat="1" ht="21.95" customHeight="1" x14ac:dyDescent="0.2">
      <c r="A21" s="19" t="s">
        <v>40</v>
      </c>
      <c r="B21" s="19">
        <f t="shared" si="1"/>
        <v>17</v>
      </c>
      <c r="C21" s="20" t="s">
        <v>55</v>
      </c>
      <c r="D21" s="21" t="s">
        <v>17</v>
      </c>
      <c r="E21" s="38">
        <v>27</v>
      </c>
      <c r="F21" s="34"/>
      <c r="G21" s="34">
        <f t="shared" si="2"/>
        <v>0</v>
      </c>
      <c r="H21" s="34"/>
      <c r="I21" s="22"/>
      <c r="J21" s="19" t="s">
        <v>19</v>
      </c>
      <c r="K21" s="19"/>
      <c r="M21" s="4">
        <v>31</v>
      </c>
    </row>
    <row r="22" spans="1:13" s="4" customFormat="1" ht="21.95" customHeight="1" x14ac:dyDescent="0.2">
      <c r="A22" s="19" t="s">
        <v>40</v>
      </c>
      <c r="B22" s="19">
        <f t="shared" si="1"/>
        <v>18</v>
      </c>
      <c r="C22" s="20" t="s">
        <v>56</v>
      </c>
      <c r="D22" s="21" t="s">
        <v>17</v>
      </c>
      <c r="E22" s="38">
        <v>2</v>
      </c>
      <c r="F22" s="34"/>
      <c r="G22" s="34">
        <f t="shared" si="2"/>
        <v>0</v>
      </c>
      <c r="H22" s="34"/>
      <c r="I22" s="22"/>
      <c r="J22" s="19" t="s">
        <v>19</v>
      </c>
      <c r="K22" s="19"/>
      <c r="M22" s="4">
        <v>3</v>
      </c>
    </row>
    <row r="23" spans="1:13" s="4" customFormat="1" ht="21.95" customHeight="1" x14ac:dyDescent="0.2">
      <c r="A23" s="19" t="s">
        <v>40</v>
      </c>
      <c r="B23" s="19">
        <f t="shared" si="1"/>
        <v>19</v>
      </c>
      <c r="C23" s="20" t="s">
        <v>57</v>
      </c>
      <c r="D23" s="21" t="s">
        <v>17</v>
      </c>
      <c r="E23" s="38">
        <v>8</v>
      </c>
      <c r="F23" s="34"/>
      <c r="G23" s="34">
        <f t="shared" si="2"/>
        <v>0</v>
      </c>
      <c r="H23" s="34"/>
      <c r="I23" s="22"/>
      <c r="J23" s="19" t="s">
        <v>19</v>
      </c>
      <c r="K23" s="19"/>
      <c r="M23" s="4">
        <v>10</v>
      </c>
    </row>
    <row r="24" spans="1:13" s="4" customFormat="1" ht="21.95" customHeight="1" x14ac:dyDescent="0.2">
      <c r="A24" s="19" t="s">
        <v>40</v>
      </c>
      <c r="B24" s="19">
        <f t="shared" si="1"/>
        <v>20</v>
      </c>
      <c r="C24" s="20" t="s">
        <v>58</v>
      </c>
      <c r="D24" s="21" t="s">
        <v>17</v>
      </c>
      <c r="E24" s="38">
        <v>10</v>
      </c>
      <c r="F24" s="34"/>
      <c r="G24" s="34">
        <f t="shared" si="2"/>
        <v>0</v>
      </c>
      <c r="H24" s="34"/>
      <c r="I24" s="22"/>
      <c r="J24" s="19" t="s">
        <v>19</v>
      </c>
      <c r="K24" s="19"/>
      <c r="M24" s="4">
        <v>17</v>
      </c>
    </row>
    <row r="25" spans="1:13" s="4" customFormat="1" ht="21.95" customHeight="1" x14ac:dyDescent="0.2">
      <c r="A25" s="19" t="s">
        <v>40</v>
      </c>
      <c r="B25" s="19">
        <f t="shared" si="1"/>
        <v>21</v>
      </c>
      <c r="C25" s="20" t="s">
        <v>59</v>
      </c>
      <c r="D25" s="21" t="s">
        <v>17</v>
      </c>
      <c r="E25" s="38">
        <v>7</v>
      </c>
      <c r="F25" s="34"/>
      <c r="G25" s="34">
        <f t="shared" si="2"/>
        <v>0</v>
      </c>
      <c r="H25" s="34"/>
      <c r="I25" s="22"/>
      <c r="J25" s="19" t="s">
        <v>19</v>
      </c>
      <c r="K25" s="19"/>
      <c r="M25" s="4">
        <v>6</v>
      </c>
    </row>
    <row r="26" spans="1:13" s="4" customFormat="1" ht="21.95" customHeight="1" x14ac:dyDescent="0.2">
      <c r="A26" s="19" t="s">
        <v>40</v>
      </c>
      <c r="B26" s="19">
        <f t="shared" si="1"/>
        <v>22</v>
      </c>
      <c r="C26" s="20" t="s">
        <v>60</v>
      </c>
      <c r="D26" s="21" t="s">
        <v>17</v>
      </c>
      <c r="E26" s="38">
        <v>12</v>
      </c>
      <c r="F26" s="34"/>
      <c r="G26" s="34">
        <f t="shared" si="2"/>
        <v>0</v>
      </c>
      <c r="H26" s="34"/>
      <c r="I26" s="22"/>
      <c r="J26" s="19" t="s">
        <v>19</v>
      </c>
      <c r="K26" s="19"/>
      <c r="M26" s="4">
        <v>12</v>
      </c>
    </row>
    <row r="27" spans="1:13" s="4" customFormat="1" ht="21.95" customHeight="1" x14ac:dyDescent="0.2">
      <c r="A27" s="19" t="s">
        <v>40</v>
      </c>
      <c r="B27" s="19">
        <f>B26+1</f>
        <v>23</v>
      </c>
      <c r="C27" s="20" t="s">
        <v>61</v>
      </c>
      <c r="D27" s="21" t="s">
        <v>17</v>
      </c>
      <c r="E27" s="38">
        <v>4</v>
      </c>
      <c r="F27" s="34"/>
      <c r="G27" s="34">
        <f t="shared" si="2"/>
        <v>0</v>
      </c>
      <c r="H27" s="34"/>
      <c r="I27" s="22"/>
      <c r="J27" s="19" t="s">
        <v>19</v>
      </c>
      <c r="K27" s="19"/>
      <c r="M27" s="4">
        <v>1</v>
      </c>
    </row>
    <row r="28" spans="1:13" s="4" customFormat="1" ht="21.95" customHeight="1" x14ac:dyDescent="0.2">
      <c r="A28" s="19" t="s">
        <v>40</v>
      </c>
      <c r="B28" s="19">
        <f t="shared" si="1"/>
        <v>24</v>
      </c>
      <c r="C28" s="20" t="s">
        <v>62</v>
      </c>
      <c r="D28" s="21" t="s">
        <v>17</v>
      </c>
      <c r="E28" s="38">
        <v>3</v>
      </c>
      <c r="F28" s="34"/>
      <c r="G28" s="34">
        <f t="shared" si="2"/>
        <v>0</v>
      </c>
      <c r="H28" s="34"/>
      <c r="I28" s="22"/>
      <c r="J28" s="19" t="s">
        <v>19</v>
      </c>
      <c r="K28" s="19"/>
      <c r="M28" s="4">
        <v>3</v>
      </c>
    </row>
    <row r="29" spans="1:13" s="4" customFormat="1" ht="21.95" customHeight="1" x14ac:dyDescent="0.2">
      <c r="A29" s="19" t="s">
        <v>40</v>
      </c>
      <c r="B29" s="19">
        <f t="shared" si="1"/>
        <v>25</v>
      </c>
      <c r="C29" s="20" t="s">
        <v>63</v>
      </c>
      <c r="D29" s="21" t="s">
        <v>17</v>
      </c>
      <c r="E29" s="38">
        <v>4</v>
      </c>
      <c r="F29" s="34"/>
      <c r="G29" s="34">
        <f t="shared" si="2"/>
        <v>0</v>
      </c>
      <c r="H29" s="34"/>
      <c r="I29" s="22"/>
      <c r="J29" s="19" t="s">
        <v>19</v>
      </c>
      <c r="K29" s="19"/>
      <c r="M29" s="4">
        <v>5</v>
      </c>
    </row>
    <row r="30" spans="1:13" s="4" customFormat="1" ht="21.95" customHeight="1" x14ac:dyDescent="0.2">
      <c r="A30" s="19" t="s">
        <v>40</v>
      </c>
      <c r="B30" s="19">
        <f t="shared" si="1"/>
        <v>26</v>
      </c>
      <c r="C30" s="20" t="s">
        <v>64</v>
      </c>
      <c r="D30" s="21" t="s">
        <v>17</v>
      </c>
      <c r="E30" s="38">
        <v>1</v>
      </c>
      <c r="F30" s="34"/>
      <c r="G30" s="34">
        <f t="shared" si="2"/>
        <v>0</v>
      </c>
      <c r="H30" s="34"/>
      <c r="I30" s="22"/>
      <c r="J30" s="19" t="s">
        <v>19</v>
      </c>
      <c r="K30" s="19"/>
      <c r="M30" s="4">
        <v>2</v>
      </c>
    </row>
    <row r="31" spans="1:13" s="4" customFormat="1" ht="21.95" customHeight="1" x14ac:dyDescent="0.2">
      <c r="A31" s="19" t="s">
        <v>40</v>
      </c>
      <c r="B31" s="19">
        <f t="shared" si="1"/>
        <v>27</v>
      </c>
      <c r="C31" s="20" t="s">
        <v>65</v>
      </c>
      <c r="D31" s="21" t="s">
        <v>17</v>
      </c>
      <c r="E31" s="38">
        <v>5</v>
      </c>
      <c r="F31" s="34"/>
      <c r="G31" s="34">
        <f t="shared" si="2"/>
        <v>0</v>
      </c>
      <c r="H31" s="34"/>
      <c r="I31" s="22"/>
      <c r="J31" s="19" t="s">
        <v>19</v>
      </c>
      <c r="K31" s="19"/>
      <c r="M31" s="4">
        <v>4</v>
      </c>
    </row>
    <row r="32" spans="1:13" s="4" customFormat="1" ht="21.95" customHeight="1" x14ac:dyDescent="0.2">
      <c r="A32" s="19" t="s">
        <v>40</v>
      </c>
      <c r="B32" s="19">
        <f t="shared" si="1"/>
        <v>28</v>
      </c>
      <c r="C32" s="20" t="s">
        <v>120</v>
      </c>
      <c r="D32" s="21" t="s">
        <v>17</v>
      </c>
      <c r="E32" s="38">
        <v>1</v>
      </c>
      <c r="F32" s="34"/>
      <c r="G32" s="34">
        <f t="shared" si="2"/>
        <v>0</v>
      </c>
      <c r="H32" s="34"/>
      <c r="I32" s="22"/>
      <c r="J32" s="19" t="s">
        <v>19</v>
      </c>
      <c r="K32" s="19"/>
      <c r="M32" s="4">
        <v>0</v>
      </c>
    </row>
    <row r="33" spans="1:13" s="4" customFormat="1" ht="21.95" customHeight="1" x14ac:dyDescent="0.2">
      <c r="A33" s="19" t="s">
        <v>40</v>
      </c>
      <c r="B33" s="19">
        <f t="shared" si="1"/>
        <v>29</v>
      </c>
      <c r="C33" s="20" t="s">
        <v>66</v>
      </c>
      <c r="D33" s="21" t="s">
        <v>17</v>
      </c>
      <c r="E33" s="38">
        <v>67</v>
      </c>
      <c r="F33" s="34"/>
      <c r="G33" s="34">
        <f t="shared" si="2"/>
        <v>0</v>
      </c>
      <c r="H33" s="34"/>
      <c r="I33" s="22"/>
      <c r="J33" s="19" t="s">
        <v>19</v>
      </c>
      <c r="K33" s="19"/>
      <c r="M33" s="4">
        <v>67</v>
      </c>
    </row>
    <row r="34" spans="1:13" s="4" customFormat="1" ht="21.95" customHeight="1" x14ac:dyDescent="0.2">
      <c r="A34" s="19" t="s">
        <v>40</v>
      </c>
      <c r="B34" s="19">
        <f t="shared" si="1"/>
        <v>30</v>
      </c>
      <c r="C34" s="20" t="s">
        <v>67</v>
      </c>
      <c r="D34" s="21" t="s">
        <v>17</v>
      </c>
      <c r="E34" s="38">
        <v>203</v>
      </c>
      <c r="F34" s="34"/>
      <c r="G34" s="34">
        <f t="shared" si="2"/>
        <v>0</v>
      </c>
      <c r="H34" s="34"/>
      <c r="I34" s="22"/>
      <c r="J34" s="19" t="s">
        <v>19</v>
      </c>
      <c r="K34" s="19"/>
      <c r="M34" s="4">
        <v>203</v>
      </c>
    </row>
    <row r="35" spans="1:13" s="4" customFormat="1" ht="21.95" customHeight="1" x14ac:dyDescent="0.2">
      <c r="A35" s="19" t="s">
        <v>40</v>
      </c>
      <c r="B35" s="19">
        <f t="shared" si="1"/>
        <v>31</v>
      </c>
      <c r="C35" s="20" t="s">
        <v>68</v>
      </c>
      <c r="D35" s="21" t="s">
        <v>17</v>
      </c>
      <c r="E35" s="38">
        <v>3</v>
      </c>
      <c r="F35" s="34"/>
      <c r="G35" s="34">
        <f t="shared" si="2"/>
        <v>0</v>
      </c>
      <c r="H35" s="34"/>
      <c r="I35" s="22"/>
      <c r="J35" s="19" t="s">
        <v>19</v>
      </c>
      <c r="K35" s="19"/>
      <c r="M35" s="4">
        <v>3</v>
      </c>
    </row>
    <row r="36" spans="1:13" s="4" customFormat="1" ht="21.95" customHeight="1" x14ac:dyDescent="0.2">
      <c r="A36" s="19" t="s">
        <v>40</v>
      </c>
      <c r="B36" s="19">
        <f t="shared" si="1"/>
        <v>32</v>
      </c>
      <c r="C36" s="20" t="s">
        <v>69</v>
      </c>
      <c r="D36" s="21" t="s">
        <v>17</v>
      </c>
      <c r="E36" s="38">
        <v>4</v>
      </c>
      <c r="F36" s="34"/>
      <c r="G36" s="34">
        <f t="shared" si="2"/>
        <v>0</v>
      </c>
      <c r="H36" s="34"/>
      <c r="I36" s="22"/>
      <c r="J36" s="19" t="s">
        <v>19</v>
      </c>
      <c r="K36" s="19"/>
      <c r="M36" s="4">
        <v>4</v>
      </c>
    </row>
    <row r="37" spans="1:13" s="4" customFormat="1" ht="21.95" customHeight="1" x14ac:dyDescent="0.2">
      <c r="A37" s="19" t="s">
        <v>40</v>
      </c>
      <c r="B37" s="19">
        <f t="shared" si="1"/>
        <v>33</v>
      </c>
      <c r="C37" s="20" t="s">
        <v>70</v>
      </c>
      <c r="D37" s="21" t="s">
        <v>17</v>
      </c>
      <c r="E37" s="38">
        <v>6</v>
      </c>
      <c r="F37" s="34"/>
      <c r="G37" s="34">
        <f t="shared" si="2"/>
        <v>0</v>
      </c>
      <c r="H37" s="34"/>
      <c r="I37" s="22"/>
      <c r="J37" s="19" t="s">
        <v>19</v>
      </c>
      <c r="K37" s="19"/>
      <c r="M37" s="4">
        <v>6</v>
      </c>
    </row>
    <row r="38" spans="1:13" s="4" customFormat="1" ht="21.95" customHeight="1" x14ac:dyDescent="0.2">
      <c r="A38" s="19" t="s">
        <v>40</v>
      </c>
      <c r="B38" s="19">
        <f t="shared" si="1"/>
        <v>34</v>
      </c>
      <c r="C38" s="20" t="s">
        <v>71</v>
      </c>
      <c r="D38" s="21" t="s">
        <v>17</v>
      </c>
      <c r="E38" s="38">
        <v>2</v>
      </c>
      <c r="F38" s="34"/>
      <c r="G38" s="34">
        <f t="shared" si="2"/>
        <v>0</v>
      </c>
      <c r="H38" s="34"/>
      <c r="I38" s="22"/>
      <c r="J38" s="19" t="s">
        <v>19</v>
      </c>
      <c r="K38" s="19"/>
      <c r="M38" s="4">
        <v>2</v>
      </c>
    </row>
    <row r="39" spans="1:13" s="4" customFormat="1" ht="21.95" customHeight="1" x14ac:dyDescent="0.2">
      <c r="A39" s="19" t="s">
        <v>40</v>
      </c>
      <c r="B39" s="19">
        <f t="shared" si="1"/>
        <v>35</v>
      </c>
      <c r="C39" s="20" t="s">
        <v>72</v>
      </c>
      <c r="D39" s="21" t="s">
        <v>17</v>
      </c>
      <c r="E39" s="38">
        <v>77</v>
      </c>
      <c r="F39" s="34"/>
      <c r="G39" s="34">
        <f t="shared" si="2"/>
        <v>0</v>
      </c>
      <c r="H39" s="34"/>
      <c r="I39" s="22"/>
      <c r="J39" s="19" t="s">
        <v>19</v>
      </c>
      <c r="K39" s="19"/>
      <c r="M39" s="4">
        <v>96</v>
      </c>
    </row>
    <row r="40" spans="1:13" s="4" customFormat="1" ht="21.95" customHeight="1" x14ac:dyDescent="0.2">
      <c r="A40" s="19" t="s">
        <v>40</v>
      </c>
      <c r="B40" s="19">
        <f t="shared" si="1"/>
        <v>36</v>
      </c>
      <c r="C40" s="20" t="s">
        <v>73</v>
      </c>
      <c r="D40" s="21" t="s">
        <v>17</v>
      </c>
      <c r="E40" s="38">
        <v>7</v>
      </c>
      <c r="F40" s="34"/>
      <c r="G40" s="34">
        <f t="shared" si="2"/>
        <v>0</v>
      </c>
      <c r="H40" s="34"/>
      <c r="I40" s="22"/>
      <c r="J40" s="19" t="s">
        <v>19</v>
      </c>
      <c r="K40" s="19"/>
      <c r="M40" s="4">
        <v>7</v>
      </c>
    </row>
    <row r="41" spans="1:13" s="4" customFormat="1" ht="21.95" customHeight="1" x14ac:dyDescent="0.2">
      <c r="A41" s="19" t="s">
        <v>40</v>
      </c>
      <c r="B41" s="19">
        <f t="shared" si="1"/>
        <v>37</v>
      </c>
      <c r="C41" s="20" t="s">
        <v>74</v>
      </c>
      <c r="D41" s="21" t="s">
        <v>17</v>
      </c>
      <c r="E41" s="38">
        <v>12</v>
      </c>
      <c r="F41" s="34"/>
      <c r="G41" s="34">
        <f t="shared" si="2"/>
        <v>0</v>
      </c>
      <c r="H41" s="34"/>
      <c r="I41" s="22"/>
      <c r="J41" s="19" t="s">
        <v>19</v>
      </c>
      <c r="K41" s="19"/>
      <c r="M41" s="4">
        <v>12</v>
      </c>
    </row>
    <row r="42" spans="1:13" s="4" customFormat="1" ht="21.95" customHeight="1" x14ac:dyDescent="0.2">
      <c r="A42" s="19" t="s">
        <v>40</v>
      </c>
      <c r="B42" s="19">
        <f t="shared" si="1"/>
        <v>38</v>
      </c>
      <c r="C42" s="20" t="s">
        <v>75</v>
      </c>
      <c r="D42" s="21" t="s">
        <v>17</v>
      </c>
      <c r="E42" s="38">
        <v>1</v>
      </c>
      <c r="F42" s="34"/>
      <c r="G42" s="34">
        <f t="shared" si="2"/>
        <v>0</v>
      </c>
      <c r="H42" s="34"/>
      <c r="I42" s="22"/>
      <c r="J42" s="19" t="s">
        <v>19</v>
      </c>
      <c r="K42" s="19"/>
      <c r="M42" s="4">
        <v>1</v>
      </c>
    </row>
    <row r="43" spans="1:13" s="4" customFormat="1" ht="21.95" customHeight="1" x14ac:dyDescent="0.2">
      <c r="A43" s="19" t="s">
        <v>40</v>
      </c>
      <c r="B43" s="19">
        <f t="shared" si="1"/>
        <v>39</v>
      </c>
      <c r="C43" s="20" t="s">
        <v>76</v>
      </c>
      <c r="D43" s="21" t="s">
        <v>17</v>
      </c>
      <c r="E43" s="38">
        <v>3</v>
      </c>
      <c r="F43" s="34"/>
      <c r="G43" s="34">
        <f t="shared" si="2"/>
        <v>0</v>
      </c>
      <c r="H43" s="34"/>
      <c r="I43" s="22"/>
      <c r="J43" s="19" t="s">
        <v>19</v>
      </c>
      <c r="K43" s="19"/>
      <c r="M43" s="4">
        <v>3</v>
      </c>
    </row>
    <row r="44" spans="1:13" s="4" customFormat="1" ht="21.95" customHeight="1" x14ac:dyDescent="0.2">
      <c r="A44" s="19" t="s">
        <v>40</v>
      </c>
      <c r="B44" s="19">
        <f t="shared" si="1"/>
        <v>40</v>
      </c>
      <c r="C44" s="20" t="s">
        <v>77</v>
      </c>
      <c r="D44" s="21" t="s">
        <v>17</v>
      </c>
      <c r="E44" s="38">
        <v>1024</v>
      </c>
      <c r="F44" s="34"/>
      <c r="G44" s="34">
        <f t="shared" si="2"/>
        <v>0</v>
      </c>
      <c r="H44" s="34"/>
      <c r="I44" s="22"/>
      <c r="J44" s="19" t="s">
        <v>19</v>
      </c>
      <c r="K44" s="19"/>
      <c r="M44" s="4">
        <v>1024</v>
      </c>
    </row>
    <row r="45" spans="1:13" s="4" customFormat="1" ht="21.95" customHeight="1" x14ac:dyDescent="0.2">
      <c r="A45" s="19" t="s">
        <v>40</v>
      </c>
      <c r="B45" s="19">
        <f t="shared" si="1"/>
        <v>41</v>
      </c>
      <c r="C45" s="20" t="s">
        <v>78</v>
      </c>
      <c r="D45" s="21" t="s">
        <v>17</v>
      </c>
      <c r="E45" s="38">
        <v>30</v>
      </c>
      <c r="F45" s="34"/>
      <c r="G45" s="34">
        <f t="shared" si="2"/>
        <v>0</v>
      </c>
      <c r="H45" s="34"/>
      <c r="I45" s="22"/>
      <c r="J45" s="19" t="s">
        <v>19</v>
      </c>
      <c r="K45" s="19"/>
      <c r="M45" s="4">
        <v>28</v>
      </c>
    </row>
    <row r="46" spans="1:13" s="4" customFormat="1" ht="21.95" customHeight="1" x14ac:dyDescent="0.2">
      <c r="A46" s="19" t="s">
        <v>40</v>
      </c>
      <c r="B46" s="19">
        <f t="shared" si="1"/>
        <v>42</v>
      </c>
      <c r="C46" s="20" t="s">
        <v>79</v>
      </c>
      <c r="D46" s="21" t="s">
        <v>17</v>
      </c>
      <c r="E46" s="38">
        <v>52</v>
      </c>
      <c r="F46" s="34"/>
      <c r="G46" s="34">
        <f t="shared" si="2"/>
        <v>0</v>
      </c>
      <c r="H46" s="34"/>
      <c r="I46" s="22"/>
      <c r="J46" s="19" t="s">
        <v>19</v>
      </c>
      <c r="K46" s="19"/>
      <c r="M46" s="4">
        <v>53</v>
      </c>
    </row>
    <row r="47" spans="1:13" s="4" customFormat="1" ht="21.95" customHeight="1" x14ac:dyDescent="0.2">
      <c r="A47" s="19" t="s">
        <v>40</v>
      </c>
      <c r="B47" s="19">
        <f t="shared" si="1"/>
        <v>43</v>
      </c>
      <c r="C47" s="20" t="s">
        <v>80</v>
      </c>
      <c r="D47" s="21" t="s">
        <v>17</v>
      </c>
      <c r="E47" s="38">
        <v>21</v>
      </c>
      <c r="F47" s="34"/>
      <c r="G47" s="34">
        <f t="shared" si="2"/>
        <v>0</v>
      </c>
      <c r="H47" s="34"/>
      <c r="I47" s="22"/>
      <c r="J47" s="19" t="s">
        <v>19</v>
      </c>
      <c r="K47" s="19"/>
      <c r="M47" s="4">
        <v>20</v>
      </c>
    </row>
    <row r="48" spans="1:13" s="4" customFormat="1" ht="21.95" customHeight="1" x14ac:dyDescent="0.2">
      <c r="A48" s="19" t="s">
        <v>40</v>
      </c>
      <c r="B48" s="19">
        <f t="shared" si="1"/>
        <v>44</v>
      </c>
      <c r="C48" s="20" t="s">
        <v>81</v>
      </c>
      <c r="D48" s="21" t="s">
        <v>17</v>
      </c>
      <c r="E48" s="38">
        <v>12</v>
      </c>
      <c r="F48" s="34"/>
      <c r="G48" s="34">
        <f t="shared" si="2"/>
        <v>0</v>
      </c>
      <c r="H48" s="34"/>
      <c r="I48" s="22"/>
      <c r="J48" s="19" t="s">
        <v>19</v>
      </c>
      <c r="K48" s="19"/>
      <c r="M48" s="4">
        <v>11</v>
      </c>
    </row>
    <row r="49" spans="1:13" s="4" customFormat="1" ht="21.95" customHeight="1" x14ac:dyDescent="0.2">
      <c r="A49" s="15" t="s">
        <v>40</v>
      </c>
      <c r="B49" s="15">
        <f>B48+1</f>
        <v>45</v>
      </c>
      <c r="C49" s="16" t="s">
        <v>87</v>
      </c>
      <c r="D49" s="15" t="s">
        <v>20</v>
      </c>
      <c r="E49" s="37">
        <f>SUM(E50:E57)</f>
        <v>497.4</v>
      </c>
      <c r="F49" s="33"/>
      <c r="G49" s="33">
        <f t="shared" si="0"/>
        <v>0</v>
      </c>
      <c r="H49" s="17"/>
      <c r="I49" s="18"/>
      <c r="J49" s="15" t="s">
        <v>18</v>
      </c>
      <c r="K49" s="15"/>
      <c r="M49" s="4">
        <f>SUM(M50:M57)</f>
        <v>468.2</v>
      </c>
    </row>
    <row r="50" spans="1:13" s="4" customFormat="1" ht="21.95" customHeight="1" x14ac:dyDescent="0.2">
      <c r="A50" s="19" t="s">
        <v>40</v>
      </c>
      <c r="B50" s="19">
        <f>B49+1</f>
        <v>46</v>
      </c>
      <c r="C50" s="20" t="s">
        <v>88</v>
      </c>
      <c r="D50" s="21" t="s">
        <v>20</v>
      </c>
      <c r="E50" s="38">
        <v>63.1</v>
      </c>
      <c r="F50" s="34"/>
      <c r="G50" s="34">
        <f t="shared" si="0"/>
        <v>0</v>
      </c>
      <c r="H50" s="34"/>
      <c r="I50" s="22"/>
      <c r="J50" s="19" t="s">
        <v>19</v>
      </c>
      <c r="K50" s="19"/>
      <c r="M50" s="4">
        <v>64.5</v>
      </c>
    </row>
    <row r="51" spans="1:13" s="4" customFormat="1" ht="21.95" customHeight="1" x14ac:dyDescent="0.2">
      <c r="A51" s="19" t="s">
        <v>40</v>
      </c>
      <c r="B51" s="19">
        <f t="shared" ref="B51:B53" si="3">B50+1</f>
        <v>47</v>
      </c>
      <c r="C51" s="20" t="s">
        <v>119</v>
      </c>
      <c r="D51" s="21" t="s">
        <v>20</v>
      </c>
      <c r="E51" s="38">
        <v>0.1</v>
      </c>
      <c r="F51" s="34"/>
      <c r="G51" s="34">
        <f t="shared" si="0"/>
        <v>0</v>
      </c>
      <c r="H51" s="34"/>
      <c r="I51" s="22"/>
      <c r="J51" s="19" t="s">
        <v>19</v>
      </c>
      <c r="K51" s="19"/>
      <c r="L51" s="42"/>
      <c r="M51" s="4">
        <v>0</v>
      </c>
    </row>
    <row r="52" spans="1:13" s="4" customFormat="1" ht="21.95" customHeight="1" x14ac:dyDescent="0.2">
      <c r="A52" s="19" t="s">
        <v>40</v>
      </c>
      <c r="B52" s="19">
        <f t="shared" si="3"/>
        <v>48</v>
      </c>
      <c r="C52" s="20" t="s">
        <v>89</v>
      </c>
      <c r="D52" s="21" t="s">
        <v>20</v>
      </c>
      <c r="E52" s="38">
        <v>1.1000000000000001</v>
      </c>
      <c r="F52" s="34"/>
      <c r="G52" s="34">
        <f t="shared" si="0"/>
        <v>0</v>
      </c>
      <c r="H52" s="34"/>
      <c r="I52" s="22"/>
      <c r="J52" s="19" t="s">
        <v>19</v>
      </c>
      <c r="K52" s="19"/>
      <c r="M52" s="4">
        <v>0.3</v>
      </c>
    </row>
    <row r="53" spans="1:13" s="4" customFormat="1" ht="21.95" customHeight="1" x14ac:dyDescent="0.2">
      <c r="A53" s="19" t="s">
        <v>40</v>
      </c>
      <c r="B53" s="19">
        <f t="shared" si="3"/>
        <v>49</v>
      </c>
      <c r="C53" s="20" t="s">
        <v>90</v>
      </c>
      <c r="D53" s="21" t="s">
        <v>20</v>
      </c>
      <c r="E53" s="39">
        <v>0.3</v>
      </c>
      <c r="F53" s="34"/>
      <c r="G53" s="34">
        <f t="shared" si="0"/>
        <v>0</v>
      </c>
      <c r="H53" s="34"/>
      <c r="I53" s="22"/>
      <c r="J53" s="19" t="s">
        <v>19</v>
      </c>
      <c r="K53" s="19"/>
      <c r="M53" s="4">
        <v>0.4</v>
      </c>
    </row>
    <row r="54" spans="1:13" s="4" customFormat="1" ht="21.95" customHeight="1" x14ac:dyDescent="0.2">
      <c r="A54" s="19" t="s">
        <v>40</v>
      </c>
      <c r="B54" s="19">
        <f t="shared" ref="B54:B84" si="4">B53+1</f>
        <v>50</v>
      </c>
      <c r="C54" s="20" t="s">
        <v>91</v>
      </c>
      <c r="D54" s="21" t="s">
        <v>20</v>
      </c>
      <c r="E54" s="39">
        <v>25</v>
      </c>
      <c r="F54" s="34"/>
      <c r="G54" s="34">
        <f t="shared" si="0"/>
        <v>0</v>
      </c>
      <c r="H54" s="34"/>
      <c r="I54" s="22"/>
      <c r="J54" s="19" t="s">
        <v>19</v>
      </c>
      <c r="K54" s="19"/>
      <c r="M54" s="4">
        <v>25.7</v>
      </c>
    </row>
    <row r="55" spans="1:13" s="4" customFormat="1" ht="21.95" customHeight="1" x14ac:dyDescent="0.2">
      <c r="A55" s="19" t="s">
        <v>40</v>
      </c>
      <c r="B55" s="19">
        <f t="shared" si="4"/>
        <v>51</v>
      </c>
      <c r="C55" s="20" t="s">
        <v>92</v>
      </c>
      <c r="D55" s="21" t="s">
        <v>20</v>
      </c>
      <c r="E55" s="39">
        <v>12.2</v>
      </c>
      <c r="F55" s="34"/>
      <c r="G55" s="34">
        <f t="shared" si="0"/>
        <v>0</v>
      </c>
      <c r="H55" s="34"/>
      <c r="I55" s="22"/>
      <c r="J55" s="19" t="s">
        <v>19</v>
      </c>
      <c r="K55" s="19"/>
      <c r="M55" s="4">
        <v>10.8</v>
      </c>
    </row>
    <row r="56" spans="1:13" s="4" customFormat="1" ht="21.95" customHeight="1" x14ac:dyDescent="0.2">
      <c r="A56" s="19" t="s">
        <v>40</v>
      </c>
      <c r="B56" s="19">
        <f t="shared" si="4"/>
        <v>52</v>
      </c>
      <c r="C56" s="20" t="s">
        <v>93</v>
      </c>
      <c r="D56" s="21" t="s">
        <v>20</v>
      </c>
      <c r="E56" s="39">
        <v>365.2</v>
      </c>
      <c r="F56" s="34"/>
      <c r="G56" s="34">
        <f t="shared" si="0"/>
        <v>0</v>
      </c>
      <c r="H56" s="34"/>
      <c r="I56" s="22"/>
      <c r="J56" s="19" t="s">
        <v>19</v>
      </c>
      <c r="K56" s="19"/>
      <c r="M56" s="4">
        <v>344.5</v>
      </c>
    </row>
    <row r="57" spans="1:13" s="4" customFormat="1" ht="21.95" customHeight="1" x14ac:dyDescent="0.2">
      <c r="A57" s="19" t="s">
        <v>40</v>
      </c>
      <c r="B57" s="19">
        <f t="shared" si="4"/>
        <v>53</v>
      </c>
      <c r="C57" s="20" t="s">
        <v>94</v>
      </c>
      <c r="D57" s="21" t="s">
        <v>20</v>
      </c>
      <c r="E57" s="39">
        <v>30.4</v>
      </c>
      <c r="F57" s="34"/>
      <c r="G57" s="34">
        <f t="shared" si="0"/>
        <v>0</v>
      </c>
      <c r="H57" s="34"/>
      <c r="I57" s="22"/>
      <c r="J57" s="19" t="s">
        <v>19</v>
      </c>
      <c r="K57" s="19"/>
      <c r="M57" s="4">
        <v>22</v>
      </c>
    </row>
    <row r="58" spans="1:13" s="4" customFormat="1" ht="21.95" customHeight="1" x14ac:dyDescent="0.2">
      <c r="A58" s="19" t="s">
        <v>40</v>
      </c>
      <c r="B58" s="19">
        <f t="shared" si="4"/>
        <v>54</v>
      </c>
      <c r="C58" s="20" t="s">
        <v>95</v>
      </c>
      <c r="D58" s="21" t="s">
        <v>17</v>
      </c>
      <c r="E58" s="39">
        <v>1</v>
      </c>
      <c r="F58" s="34"/>
      <c r="G58" s="34">
        <f t="shared" si="0"/>
        <v>0</v>
      </c>
      <c r="H58" s="34"/>
      <c r="I58" s="22"/>
      <c r="J58" s="19" t="s">
        <v>19</v>
      </c>
      <c r="K58" s="19"/>
      <c r="M58" s="4">
        <v>1</v>
      </c>
    </row>
    <row r="59" spans="1:13" s="4" customFormat="1" ht="21.95" customHeight="1" x14ac:dyDescent="0.2">
      <c r="A59" s="19" t="s">
        <v>40</v>
      </c>
      <c r="B59" s="19">
        <f t="shared" si="4"/>
        <v>55</v>
      </c>
      <c r="C59" s="20" t="s">
        <v>96</v>
      </c>
      <c r="D59" s="21" t="s">
        <v>17</v>
      </c>
      <c r="E59" s="39">
        <v>9</v>
      </c>
      <c r="F59" s="34"/>
      <c r="G59" s="34">
        <f t="shared" si="0"/>
        <v>0</v>
      </c>
      <c r="H59" s="34"/>
      <c r="I59" s="22"/>
      <c r="J59" s="19" t="s">
        <v>19</v>
      </c>
      <c r="K59" s="19"/>
      <c r="M59" s="4">
        <v>9</v>
      </c>
    </row>
    <row r="60" spans="1:13" s="4" customFormat="1" ht="21.95" customHeight="1" x14ac:dyDescent="0.2">
      <c r="A60" s="19" t="s">
        <v>40</v>
      </c>
      <c r="B60" s="19">
        <f t="shared" si="4"/>
        <v>56</v>
      </c>
      <c r="C60" s="20" t="s">
        <v>97</v>
      </c>
      <c r="D60" s="21" t="s">
        <v>17</v>
      </c>
      <c r="E60" s="39">
        <v>9</v>
      </c>
      <c r="F60" s="34"/>
      <c r="G60" s="34">
        <f t="shared" si="0"/>
        <v>0</v>
      </c>
      <c r="H60" s="34"/>
      <c r="I60" s="22"/>
      <c r="J60" s="19" t="s">
        <v>19</v>
      </c>
      <c r="K60" s="19"/>
      <c r="M60" s="4">
        <v>9</v>
      </c>
    </row>
    <row r="61" spans="1:13" s="4" customFormat="1" ht="21.95" customHeight="1" x14ac:dyDescent="0.2">
      <c r="A61" s="19" t="s">
        <v>40</v>
      </c>
      <c r="B61" s="19">
        <f t="shared" si="4"/>
        <v>57</v>
      </c>
      <c r="C61" s="20" t="s">
        <v>98</v>
      </c>
      <c r="D61" s="21" t="s">
        <v>17</v>
      </c>
      <c r="E61" s="39">
        <v>75</v>
      </c>
      <c r="F61" s="34"/>
      <c r="G61" s="34">
        <f t="shared" si="0"/>
        <v>0</v>
      </c>
      <c r="H61" s="34"/>
      <c r="I61" s="22"/>
      <c r="J61" s="19" t="s">
        <v>19</v>
      </c>
      <c r="K61" s="19"/>
      <c r="M61" s="4">
        <v>51</v>
      </c>
    </row>
    <row r="62" spans="1:13" s="4" customFormat="1" ht="21.95" customHeight="1" x14ac:dyDescent="0.2">
      <c r="A62" s="19" t="s">
        <v>40</v>
      </c>
      <c r="B62" s="19">
        <f t="shared" si="4"/>
        <v>58</v>
      </c>
      <c r="C62" s="20" t="s">
        <v>99</v>
      </c>
      <c r="D62" s="21" t="s">
        <v>17</v>
      </c>
      <c r="E62" s="39">
        <v>17</v>
      </c>
      <c r="F62" s="34"/>
      <c r="G62" s="34">
        <f t="shared" si="0"/>
        <v>0</v>
      </c>
      <c r="H62" s="34"/>
      <c r="I62" s="22"/>
      <c r="J62" s="19" t="s">
        <v>19</v>
      </c>
      <c r="K62" s="19"/>
      <c r="M62" s="4">
        <v>15</v>
      </c>
    </row>
    <row r="63" spans="1:13" s="4" customFormat="1" ht="21.95" customHeight="1" x14ac:dyDescent="0.2">
      <c r="A63" s="19" t="s">
        <v>40</v>
      </c>
      <c r="B63" s="19">
        <f t="shared" si="4"/>
        <v>59</v>
      </c>
      <c r="C63" s="20" t="s">
        <v>100</v>
      </c>
      <c r="D63" s="21" t="s">
        <v>17</v>
      </c>
      <c r="E63" s="39">
        <v>5</v>
      </c>
      <c r="F63" s="34"/>
      <c r="G63" s="34">
        <f t="shared" si="0"/>
        <v>0</v>
      </c>
      <c r="H63" s="34"/>
      <c r="I63" s="22"/>
      <c r="J63" s="19" t="s">
        <v>19</v>
      </c>
      <c r="K63" s="19"/>
      <c r="M63" s="4">
        <v>5</v>
      </c>
    </row>
    <row r="64" spans="1:13" s="4" customFormat="1" ht="21.95" customHeight="1" x14ac:dyDescent="0.2">
      <c r="A64" s="19" t="s">
        <v>40</v>
      </c>
      <c r="B64" s="19">
        <f t="shared" si="4"/>
        <v>60</v>
      </c>
      <c r="C64" s="20" t="s">
        <v>101</v>
      </c>
      <c r="D64" s="21" t="s">
        <v>17</v>
      </c>
      <c r="E64" s="39">
        <v>2</v>
      </c>
      <c r="F64" s="34"/>
      <c r="G64" s="34">
        <f t="shared" si="0"/>
        <v>0</v>
      </c>
      <c r="H64" s="34"/>
      <c r="I64" s="22"/>
      <c r="J64" s="19" t="s">
        <v>19</v>
      </c>
      <c r="K64" s="19"/>
      <c r="M64" s="4">
        <v>2</v>
      </c>
    </row>
    <row r="65" spans="1:13" s="4" customFormat="1" ht="21.95" customHeight="1" x14ac:dyDescent="0.2">
      <c r="A65" s="19" t="s">
        <v>40</v>
      </c>
      <c r="B65" s="19">
        <f t="shared" si="4"/>
        <v>61</v>
      </c>
      <c r="C65" s="20" t="s">
        <v>102</v>
      </c>
      <c r="D65" s="21" t="s">
        <v>17</v>
      </c>
      <c r="E65" s="39">
        <v>1</v>
      </c>
      <c r="F65" s="34"/>
      <c r="G65" s="34">
        <f t="shared" si="0"/>
        <v>0</v>
      </c>
      <c r="H65" s="34"/>
      <c r="I65" s="22"/>
      <c r="J65" s="19" t="s">
        <v>19</v>
      </c>
      <c r="K65" s="19"/>
      <c r="M65" s="4">
        <v>1</v>
      </c>
    </row>
    <row r="66" spans="1:13" s="4" customFormat="1" ht="21.95" customHeight="1" x14ac:dyDescent="0.2">
      <c r="A66" s="47" t="s">
        <v>40</v>
      </c>
      <c r="B66" s="47">
        <f t="shared" si="4"/>
        <v>62</v>
      </c>
      <c r="C66" s="48" t="s">
        <v>103</v>
      </c>
      <c r="D66" s="49" t="s">
        <v>17</v>
      </c>
      <c r="E66" s="50"/>
      <c r="F66" s="51"/>
      <c r="G66" s="51">
        <f t="shared" si="0"/>
        <v>0</v>
      </c>
      <c r="H66" s="51"/>
      <c r="I66" s="52"/>
      <c r="J66" s="47" t="s">
        <v>19</v>
      </c>
      <c r="K66" s="47"/>
      <c r="M66" s="4">
        <v>2</v>
      </c>
    </row>
    <row r="67" spans="1:13" s="4" customFormat="1" ht="21.95" customHeight="1" x14ac:dyDescent="0.2">
      <c r="A67" s="19" t="s">
        <v>40</v>
      </c>
      <c r="B67" s="19">
        <f t="shared" si="4"/>
        <v>63</v>
      </c>
      <c r="C67" s="20" t="s">
        <v>104</v>
      </c>
      <c r="D67" s="21" t="s">
        <v>17</v>
      </c>
      <c r="E67" s="39">
        <v>5</v>
      </c>
      <c r="F67" s="34"/>
      <c r="G67" s="34">
        <f t="shared" si="0"/>
        <v>0</v>
      </c>
      <c r="H67" s="34"/>
      <c r="I67" s="22"/>
      <c r="J67" s="19" t="s">
        <v>19</v>
      </c>
      <c r="K67" s="19"/>
      <c r="M67" s="4">
        <v>5</v>
      </c>
    </row>
    <row r="68" spans="1:13" s="4" customFormat="1" ht="21.95" customHeight="1" x14ac:dyDescent="0.2">
      <c r="A68" s="19" t="s">
        <v>40</v>
      </c>
      <c r="B68" s="19">
        <f t="shared" si="4"/>
        <v>64</v>
      </c>
      <c r="C68" s="20" t="s">
        <v>105</v>
      </c>
      <c r="D68" s="21" t="s">
        <v>17</v>
      </c>
      <c r="E68" s="39">
        <v>1</v>
      </c>
      <c r="F68" s="34"/>
      <c r="G68" s="34">
        <f t="shared" si="0"/>
        <v>0</v>
      </c>
      <c r="H68" s="34"/>
      <c r="I68" s="22"/>
      <c r="J68" s="19" t="s">
        <v>19</v>
      </c>
      <c r="K68" s="19"/>
      <c r="M68" s="4">
        <v>1</v>
      </c>
    </row>
    <row r="69" spans="1:13" s="4" customFormat="1" ht="21.95" customHeight="1" x14ac:dyDescent="0.2">
      <c r="A69" s="19" t="s">
        <v>40</v>
      </c>
      <c r="B69" s="19">
        <f t="shared" si="4"/>
        <v>65</v>
      </c>
      <c r="C69" s="20" t="s">
        <v>122</v>
      </c>
      <c r="D69" s="21" t="s">
        <v>17</v>
      </c>
      <c r="E69" s="39">
        <v>5</v>
      </c>
      <c r="F69" s="34"/>
      <c r="G69" s="34">
        <f t="shared" si="0"/>
        <v>0</v>
      </c>
      <c r="H69" s="34"/>
      <c r="I69" s="22"/>
      <c r="J69" s="19" t="s">
        <v>19</v>
      </c>
      <c r="K69" s="19"/>
      <c r="M69" s="4">
        <v>3</v>
      </c>
    </row>
    <row r="70" spans="1:13" s="4" customFormat="1" ht="21.95" customHeight="1" x14ac:dyDescent="0.2">
      <c r="A70" s="19" t="s">
        <v>40</v>
      </c>
      <c r="B70" s="19">
        <f>B68+1</f>
        <v>65</v>
      </c>
      <c r="C70" s="20" t="s">
        <v>123</v>
      </c>
      <c r="D70" s="21" t="s">
        <v>17</v>
      </c>
      <c r="E70" s="39">
        <v>2</v>
      </c>
      <c r="F70" s="34"/>
      <c r="G70" s="34">
        <f t="shared" ref="G70" si="5">E70*F70</f>
        <v>0</v>
      </c>
      <c r="H70" s="34"/>
      <c r="I70" s="22"/>
      <c r="J70" s="19" t="s">
        <v>19</v>
      </c>
      <c r="K70" s="19"/>
      <c r="M70" s="4">
        <v>0</v>
      </c>
    </row>
    <row r="71" spans="1:13" s="4" customFormat="1" ht="21.95" customHeight="1" x14ac:dyDescent="0.2">
      <c r="A71" s="19" t="s">
        <v>40</v>
      </c>
      <c r="B71" s="19">
        <f>B69+1</f>
        <v>66</v>
      </c>
      <c r="C71" s="20" t="s">
        <v>106</v>
      </c>
      <c r="D71" s="21" t="s">
        <v>17</v>
      </c>
      <c r="E71" s="39">
        <v>23</v>
      </c>
      <c r="F71" s="34"/>
      <c r="G71" s="34">
        <f t="shared" si="0"/>
        <v>0</v>
      </c>
      <c r="H71" s="34"/>
      <c r="I71" s="22"/>
      <c r="J71" s="19" t="s">
        <v>19</v>
      </c>
      <c r="K71" s="19"/>
      <c r="M71" s="4">
        <v>20</v>
      </c>
    </row>
    <row r="72" spans="1:13" s="4" customFormat="1" ht="21.95" customHeight="1" x14ac:dyDescent="0.2">
      <c r="A72" s="47" t="s">
        <v>40</v>
      </c>
      <c r="B72" s="47">
        <f t="shared" si="4"/>
        <v>67</v>
      </c>
      <c r="C72" s="48" t="s">
        <v>107</v>
      </c>
      <c r="D72" s="49" t="s">
        <v>17</v>
      </c>
      <c r="E72" s="50"/>
      <c r="F72" s="51"/>
      <c r="G72" s="51">
        <f t="shared" si="0"/>
        <v>0</v>
      </c>
      <c r="H72" s="51"/>
      <c r="I72" s="52"/>
      <c r="J72" s="47" t="s">
        <v>19</v>
      </c>
      <c r="K72" s="47"/>
      <c r="M72" s="4">
        <v>1</v>
      </c>
    </row>
    <row r="73" spans="1:13" s="4" customFormat="1" ht="21.95" customHeight="1" x14ac:dyDescent="0.2">
      <c r="A73" s="19" t="s">
        <v>40</v>
      </c>
      <c r="B73" s="19">
        <f t="shared" si="4"/>
        <v>68</v>
      </c>
      <c r="C73" s="20" t="s">
        <v>108</v>
      </c>
      <c r="D73" s="21" t="s">
        <v>17</v>
      </c>
      <c r="E73" s="39">
        <v>71</v>
      </c>
      <c r="F73" s="34"/>
      <c r="G73" s="34">
        <f t="shared" si="0"/>
        <v>0</v>
      </c>
      <c r="H73" s="34"/>
      <c r="I73" s="22"/>
      <c r="J73" s="19" t="s">
        <v>19</v>
      </c>
      <c r="K73" s="19"/>
      <c r="M73" s="4">
        <v>71</v>
      </c>
    </row>
    <row r="74" spans="1:13" s="4" customFormat="1" ht="21.95" customHeight="1" x14ac:dyDescent="0.2">
      <c r="A74" s="19" t="s">
        <v>40</v>
      </c>
      <c r="B74" s="19">
        <f t="shared" si="4"/>
        <v>69</v>
      </c>
      <c r="C74" s="20" t="s">
        <v>109</v>
      </c>
      <c r="D74" s="21" t="s">
        <v>17</v>
      </c>
      <c r="E74" s="39">
        <v>2</v>
      </c>
      <c r="F74" s="34"/>
      <c r="G74" s="34">
        <f t="shared" si="0"/>
        <v>0</v>
      </c>
      <c r="H74" s="34"/>
      <c r="I74" s="22"/>
      <c r="J74" s="19" t="s">
        <v>19</v>
      </c>
      <c r="K74" s="19"/>
      <c r="M74" s="4">
        <v>1</v>
      </c>
    </row>
    <row r="75" spans="1:13" s="4" customFormat="1" ht="21.95" customHeight="1" x14ac:dyDescent="0.2">
      <c r="A75" s="19" t="s">
        <v>40</v>
      </c>
      <c r="B75" s="19">
        <f t="shared" si="4"/>
        <v>70</v>
      </c>
      <c r="C75" s="20" t="s">
        <v>110</v>
      </c>
      <c r="D75" s="21" t="s">
        <v>17</v>
      </c>
      <c r="E75" s="39">
        <v>6</v>
      </c>
      <c r="F75" s="34"/>
      <c r="G75" s="34">
        <f t="shared" si="0"/>
        <v>0</v>
      </c>
      <c r="H75" s="34"/>
      <c r="I75" s="22"/>
      <c r="J75" s="19" t="s">
        <v>19</v>
      </c>
      <c r="K75" s="19"/>
      <c r="M75" s="4">
        <v>6</v>
      </c>
    </row>
    <row r="76" spans="1:13" s="4" customFormat="1" ht="21.95" customHeight="1" x14ac:dyDescent="0.2">
      <c r="A76" s="19" t="s">
        <v>40</v>
      </c>
      <c r="B76" s="19">
        <f t="shared" si="4"/>
        <v>71</v>
      </c>
      <c r="C76" s="20" t="s">
        <v>111</v>
      </c>
      <c r="D76" s="21" t="s">
        <v>17</v>
      </c>
      <c r="E76" s="39">
        <v>1</v>
      </c>
      <c r="F76" s="34"/>
      <c r="G76" s="34">
        <f t="shared" si="0"/>
        <v>0</v>
      </c>
      <c r="H76" s="34"/>
      <c r="I76" s="22"/>
      <c r="J76" s="19" t="s">
        <v>19</v>
      </c>
      <c r="K76" s="19"/>
      <c r="M76" s="4">
        <v>2</v>
      </c>
    </row>
    <row r="77" spans="1:13" s="4" customFormat="1" ht="21.95" customHeight="1" x14ac:dyDescent="0.2">
      <c r="A77" s="19" t="s">
        <v>40</v>
      </c>
      <c r="B77" s="19">
        <f t="shared" si="4"/>
        <v>72</v>
      </c>
      <c r="C77" s="20" t="s">
        <v>112</v>
      </c>
      <c r="D77" s="21" t="s">
        <v>17</v>
      </c>
      <c r="E77" s="39">
        <v>2</v>
      </c>
      <c r="F77" s="34"/>
      <c r="G77" s="34">
        <f t="shared" si="0"/>
        <v>0</v>
      </c>
      <c r="H77" s="34"/>
      <c r="I77" s="22"/>
      <c r="J77" s="19" t="s">
        <v>19</v>
      </c>
      <c r="K77" s="19"/>
      <c r="M77" s="4">
        <v>2</v>
      </c>
    </row>
    <row r="78" spans="1:13" s="4" customFormat="1" ht="39.75" customHeight="1" x14ac:dyDescent="0.2">
      <c r="A78" s="19" t="s">
        <v>40</v>
      </c>
      <c r="B78" s="19">
        <f t="shared" si="4"/>
        <v>73</v>
      </c>
      <c r="C78" s="20" t="s">
        <v>118</v>
      </c>
      <c r="D78" s="21" t="s">
        <v>21</v>
      </c>
      <c r="E78" s="39">
        <v>2</v>
      </c>
      <c r="F78" s="34"/>
      <c r="G78" s="34">
        <f t="shared" si="0"/>
        <v>0</v>
      </c>
      <c r="H78" s="34"/>
      <c r="I78" s="22" t="s">
        <v>351</v>
      </c>
      <c r="J78" s="19" t="s">
        <v>19</v>
      </c>
      <c r="K78" s="19"/>
    </row>
    <row r="79" spans="1:13" s="4" customFormat="1" ht="21.95" customHeight="1" x14ac:dyDescent="0.2">
      <c r="A79" s="19" t="s">
        <v>40</v>
      </c>
      <c r="B79" s="19">
        <f>B77+1</f>
        <v>73</v>
      </c>
      <c r="C79" s="20" t="s">
        <v>121</v>
      </c>
      <c r="D79" s="21" t="s">
        <v>17</v>
      </c>
      <c r="E79" s="39">
        <v>2</v>
      </c>
      <c r="F79" s="34"/>
      <c r="G79" s="34">
        <f t="shared" ref="G79" si="6">E79*F79</f>
        <v>0</v>
      </c>
      <c r="H79" s="34"/>
      <c r="I79" s="22"/>
      <c r="J79" s="19" t="s">
        <v>19</v>
      </c>
      <c r="K79" s="19"/>
      <c r="M79" s="4">
        <v>0</v>
      </c>
    </row>
    <row r="80" spans="1:13" s="4" customFormat="1" ht="21.95" customHeight="1" x14ac:dyDescent="0.2">
      <c r="A80" s="19" t="s">
        <v>40</v>
      </c>
      <c r="B80" s="19">
        <f>B78+1</f>
        <v>74</v>
      </c>
      <c r="C80" s="20" t="s">
        <v>113</v>
      </c>
      <c r="D80" s="21" t="s">
        <v>17</v>
      </c>
      <c r="E80" s="39">
        <v>5</v>
      </c>
      <c r="F80" s="34"/>
      <c r="G80" s="34">
        <f t="shared" si="0"/>
        <v>0</v>
      </c>
      <c r="H80" s="34"/>
      <c r="I80" s="22"/>
      <c r="J80" s="19" t="s">
        <v>19</v>
      </c>
      <c r="K80" s="19"/>
      <c r="M80" s="4">
        <v>5</v>
      </c>
    </row>
    <row r="81" spans="1:13" s="4" customFormat="1" ht="21.95" customHeight="1" x14ac:dyDescent="0.2">
      <c r="A81" s="19" t="s">
        <v>40</v>
      </c>
      <c r="B81" s="19">
        <f t="shared" si="4"/>
        <v>75</v>
      </c>
      <c r="C81" s="20" t="s">
        <v>114</v>
      </c>
      <c r="D81" s="21" t="s">
        <v>17</v>
      </c>
      <c r="E81" s="39">
        <v>3</v>
      </c>
      <c r="F81" s="34"/>
      <c r="G81" s="34">
        <f t="shared" si="0"/>
        <v>0</v>
      </c>
      <c r="H81" s="34"/>
      <c r="I81" s="22"/>
      <c r="J81" s="19" t="s">
        <v>19</v>
      </c>
      <c r="K81" s="19"/>
      <c r="M81" s="4">
        <v>3</v>
      </c>
    </row>
    <row r="82" spans="1:13" s="4" customFormat="1" ht="21.95" customHeight="1" x14ac:dyDescent="0.2">
      <c r="A82" s="19" t="s">
        <v>40</v>
      </c>
      <c r="B82" s="19">
        <f t="shared" si="4"/>
        <v>76</v>
      </c>
      <c r="C82" s="20" t="s">
        <v>115</v>
      </c>
      <c r="D82" s="21" t="s">
        <v>17</v>
      </c>
      <c r="E82" s="39">
        <v>4</v>
      </c>
      <c r="F82" s="34"/>
      <c r="G82" s="34">
        <f t="shared" si="0"/>
        <v>0</v>
      </c>
      <c r="H82" s="34"/>
      <c r="I82" s="22"/>
      <c r="J82" s="19" t="s">
        <v>19</v>
      </c>
      <c r="K82" s="19"/>
      <c r="M82" s="4">
        <v>4</v>
      </c>
    </row>
    <row r="83" spans="1:13" s="4" customFormat="1" ht="21.95" customHeight="1" x14ac:dyDescent="0.2">
      <c r="A83" s="19" t="s">
        <v>40</v>
      </c>
      <c r="B83" s="19">
        <f t="shared" si="4"/>
        <v>77</v>
      </c>
      <c r="C83" s="20" t="s">
        <v>116</v>
      </c>
      <c r="D83" s="21" t="s">
        <v>17</v>
      </c>
      <c r="E83" s="39">
        <v>4</v>
      </c>
      <c r="F83" s="34"/>
      <c r="G83" s="34">
        <f t="shared" si="0"/>
        <v>0</v>
      </c>
      <c r="H83" s="34"/>
      <c r="I83" s="22"/>
      <c r="J83" s="19" t="s">
        <v>19</v>
      </c>
      <c r="K83" s="19"/>
      <c r="M83" s="4">
        <v>6</v>
      </c>
    </row>
    <row r="84" spans="1:13" s="4" customFormat="1" ht="21.95" customHeight="1" x14ac:dyDescent="0.2">
      <c r="A84" s="47" t="s">
        <v>40</v>
      </c>
      <c r="B84" s="47">
        <f t="shared" si="4"/>
        <v>78</v>
      </c>
      <c r="C84" s="48" t="s">
        <v>117</v>
      </c>
      <c r="D84" s="49" t="s">
        <v>17</v>
      </c>
      <c r="E84" s="50"/>
      <c r="F84" s="51"/>
      <c r="G84" s="51">
        <f t="shared" si="0"/>
        <v>0</v>
      </c>
      <c r="H84" s="51"/>
      <c r="I84" s="52"/>
      <c r="J84" s="47" t="s">
        <v>19</v>
      </c>
      <c r="K84" s="47"/>
      <c r="M84" s="4">
        <v>2</v>
      </c>
    </row>
    <row r="85" spans="1:13" s="4" customFormat="1" ht="21.95" customHeight="1" x14ac:dyDescent="0.2">
      <c r="A85" s="15" t="s">
        <v>40</v>
      </c>
      <c r="B85" s="15">
        <f>B84+1</f>
        <v>79</v>
      </c>
      <c r="C85" s="16" t="s">
        <v>129</v>
      </c>
      <c r="D85" s="15" t="s">
        <v>17</v>
      </c>
      <c r="E85" s="37">
        <f>E86</f>
        <v>151</v>
      </c>
      <c r="F85" s="33"/>
      <c r="G85" s="33">
        <f t="shared" ref="G85" si="7">E85*F85</f>
        <v>0</v>
      </c>
      <c r="H85" s="17"/>
      <c r="I85" s="18"/>
      <c r="J85" s="15" t="s">
        <v>18</v>
      </c>
      <c r="K85" s="15"/>
      <c r="M85" s="4">
        <v>167</v>
      </c>
    </row>
    <row r="86" spans="1:13" s="4" customFormat="1" ht="21.95" customHeight="1" x14ac:dyDescent="0.2">
      <c r="A86" s="19" t="s">
        <v>40</v>
      </c>
      <c r="B86" s="19">
        <f>B85+1</f>
        <v>80</v>
      </c>
      <c r="C86" s="20" t="s">
        <v>130</v>
      </c>
      <c r="D86" s="21" t="s">
        <v>17</v>
      </c>
      <c r="E86" s="38">
        <v>151</v>
      </c>
      <c r="F86" s="34"/>
      <c r="G86" s="34">
        <f t="shared" si="0"/>
        <v>0</v>
      </c>
      <c r="H86" s="34"/>
      <c r="I86" s="22"/>
      <c r="J86" s="19" t="s">
        <v>19</v>
      </c>
      <c r="K86" s="19"/>
      <c r="M86" s="4">
        <v>167</v>
      </c>
    </row>
    <row r="87" spans="1:13" s="4" customFormat="1" ht="21.95" customHeight="1" x14ac:dyDescent="0.2">
      <c r="A87" s="15" t="s">
        <v>40</v>
      </c>
      <c r="B87" s="15">
        <f>B86+1</f>
        <v>81</v>
      </c>
      <c r="C87" s="16" t="s">
        <v>124</v>
      </c>
      <c r="D87" s="15" t="s">
        <v>17</v>
      </c>
      <c r="E87" s="37">
        <f>SUM(E88:E92)</f>
        <v>42</v>
      </c>
      <c r="F87" s="33"/>
      <c r="G87" s="33">
        <f t="shared" si="0"/>
        <v>0</v>
      </c>
      <c r="H87" s="17"/>
      <c r="I87" s="18"/>
      <c r="J87" s="15" t="s">
        <v>18</v>
      </c>
      <c r="K87" s="15"/>
      <c r="M87" s="4">
        <f>SUM(M89:M92)</f>
        <v>42</v>
      </c>
    </row>
    <row r="88" spans="1:13" s="4" customFormat="1" ht="21.95" customHeight="1" x14ac:dyDescent="0.2">
      <c r="A88" s="19" t="s">
        <v>40</v>
      </c>
      <c r="B88" s="19">
        <f>B87+1</f>
        <v>82</v>
      </c>
      <c r="C88" s="20" t="s">
        <v>131</v>
      </c>
      <c r="D88" s="21" t="s">
        <v>17</v>
      </c>
      <c r="E88" s="38">
        <v>1</v>
      </c>
      <c r="F88" s="34"/>
      <c r="G88" s="34">
        <f t="shared" ref="G88" si="8">E88*F88</f>
        <v>0</v>
      </c>
      <c r="H88" s="34"/>
      <c r="I88" s="22"/>
      <c r="J88" s="19" t="s">
        <v>19</v>
      </c>
      <c r="K88" s="19"/>
      <c r="M88" s="4">
        <v>0</v>
      </c>
    </row>
    <row r="89" spans="1:13" s="4" customFormat="1" ht="21.95" customHeight="1" x14ac:dyDescent="0.2">
      <c r="A89" s="19" t="s">
        <v>40</v>
      </c>
      <c r="B89" s="19">
        <f t="shared" ref="B89:B92" si="9">B88+1</f>
        <v>83</v>
      </c>
      <c r="C89" s="20" t="s">
        <v>125</v>
      </c>
      <c r="D89" s="21" t="s">
        <v>17</v>
      </c>
      <c r="E89" s="38">
        <v>12</v>
      </c>
      <c r="F89" s="34"/>
      <c r="G89" s="34">
        <f t="shared" si="0"/>
        <v>0</v>
      </c>
      <c r="H89" s="34"/>
      <c r="I89" s="22"/>
      <c r="J89" s="19" t="s">
        <v>19</v>
      </c>
      <c r="K89" s="19"/>
      <c r="M89" s="4">
        <v>13</v>
      </c>
    </row>
    <row r="90" spans="1:13" s="4" customFormat="1" ht="21.95" customHeight="1" x14ac:dyDescent="0.2">
      <c r="A90" s="19" t="s">
        <v>40</v>
      </c>
      <c r="B90" s="19">
        <f t="shared" si="9"/>
        <v>84</v>
      </c>
      <c r="C90" s="20" t="s">
        <v>126</v>
      </c>
      <c r="D90" s="21" t="s">
        <v>17</v>
      </c>
      <c r="E90" s="38">
        <v>22</v>
      </c>
      <c r="F90" s="34"/>
      <c r="G90" s="34">
        <f t="shared" si="0"/>
        <v>0</v>
      </c>
      <c r="H90" s="34"/>
      <c r="I90" s="22"/>
      <c r="J90" s="19" t="s">
        <v>19</v>
      </c>
      <c r="K90" s="19"/>
      <c r="M90" s="4">
        <v>22</v>
      </c>
    </row>
    <row r="91" spans="1:13" s="4" customFormat="1" ht="21.95" customHeight="1" x14ac:dyDescent="0.2">
      <c r="A91" s="19" t="s">
        <v>40</v>
      </c>
      <c r="B91" s="19">
        <f t="shared" si="9"/>
        <v>85</v>
      </c>
      <c r="C91" s="20" t="s">
        <v>127</v>
      </c>
      <c r="D91" s="21" t="s">
        <v>17</v>
      </c>
      <c r="E91" s="38">
        <v>1</v>
      </c>
      <c r="F91" s="34"/>
      <c r="G91" s="34">
        <f t="shared" si="0"/>
        <v>0</v>
      </c>
      <c r="H91" s="34"/>
      <c r="I91" s="22"/>
      <c r="J91" s="19" t="s">
        <v>19</v>
      </c>
      <c r="K91" s="19"/>
      <c r="M91" s="4">
        <v>1</v>
      </c>
    </row>
    <row r="92" spans="1:13" s="4" customFormat="1" ht="21.95" customHeight="1" x14ac:dyDescent="0.2">
      <c r="A92" s="19" t="s">
        <v>40</v>
      </c>
      <c r="B92" s="19">
        <f t="shared" si="9"/>
        <v>86</v>
      </c>
      <c r="C92" s="20" t="s">
        <v>128</v>
      </c>
      <c r="D92" s="21" t="s">
        <v>17</v>
      </c>
      <c r="E92" s="38">
        <v>6</v>
      </c>
      <c r="F92" s="34"/>
      <c r="G92" s="34">
        <f t="shared" si="0"/>
        <v>0</v>
      </c>
      <c r="H92" s="34"/>
      <c r="I92" s="22"/>
      <c r="J92" s="19" t="s">
        <v>19</v>
      </c>
      <c r="K92" s="19"/>
      <c r="M92" s="4">
        <v>6</v>
      </c>
    </row>
    <row r="93" spans="1:13" s="4" customFormat="1" ht="21.95" customHeight="1" x14ac:dyDescent="0.2">
      <c r="A93" s="15" t="s">
        <v>40</v>
      </c>
      <c r="B93" s="15">
        <f>B92+1</f>
        <v>87</v>
      </c>
      <c r="C93" s="16" t="s">
        <v>137</v>
      </c>
      <c r="D93" s="15" t="s">
        <v>17</v>
      </c>
      <c r="E93" s="33">
        <f>SUM(E94:E95)</f>
        <v>26</v>
      </c>
      <c r="F93" s="33"/>
      <c r="G93" s="33">
        <f t="shared" ref="G93:G97" si="10">E93*F93</f>
        <v>0</v>
      </c>
      <c r="H93" s="17"/>
      <c r="I93" s="18"/>
      <c r="J93" s="15" t="s">
        <v>18</v>
      </c>
      <c r="K93" s="15"/>
      <c r="M93" s="4">
        <v>24</v>
      </c>
    </row>
    <row r="94" spans="1:13" s="4" customFormat="1" ht="21.95" customHeight="1" x14ac:dyDescent="0.2">
      <c r="A94" s="19" t="s">
        <v>40</v>
      </c>
      <c r="B94" s="19">
        <f>B93+1</f>
        <v>88</v>
      </c>
      <c r="C94" s="20" t="s">
        <v>138</v>
      </c>
      <c r="D94" s="21" t="s">
        <v>17</v>
      </c>
      <c r="E94" s="34">
        <v>4</v>
      </c>
      <c r="F94" s="34"/>
      <c r="G94" s="34">
        <f t="shared" si="10"/>
        <v>0</v>
      </c>
      <c r="H94" s="34"/>
      <c r="I94" s="22"/>
      <c r="J94" s="19" t="s">
        <v>19</v>
      </c>
      <c r="K94" s="19"/>
      <c r="M94" s="4">
        <v>4</v>
      </c>
    </row>
    <row r="95" spans="1:13" s="4" customFormat="1" ht="21.95" customHeight="1" x14ac:dyDescent="0.2">
      <c r="A95" s="19" t="s">
        <v>40</v>
      </c>
      <c r="B95" s="19">
        <f t="shared" ref="B95" si="11">B94+1</f>
        <v>89</v>
      </c>
      <c r="C95" s="20" t="s">
        <v>139</v>
      </c>
      <c r="D95" s="21" t="s">
        <v>17</v>
      </c>
      <c r="E95" s="34">
        <f>21+1</f>
        <v>22</v>
      </c>
      <c r="F95" s="34"/>
      <c r="G95" s="34">
        <f t="shared" si="10"/>
        <v>0</v>
      </c>
      <c r="H95" s="34"/>
      <c r="I95" s="22"/>
      <c r="J95" s="19" t="s">
        <v>19</v>
      </c>
      <c r="K95" s="19"/>
      <c r="M95" s="4">
        <v>20</v>
      </c>
    </row>
    <row r="96" spans="1:13" s="4" customFormat="1" ht="21.95" customHeight="1" x14ac:dyDescent="0.2">
      <c r="A96" s="15" t="s">
        <v>40</v>
      </c>
      <c r="B96" s="15">
        <f>B95+1</f>
        <v>90</v>
      </c>
      <c r="C96" s="16" t="s">
        <v>140</v>
      </c>
      <c r="D96" s="15" t="s">
        <v>17</v>
      </c>
      <c r="E96" s="37">
        <f>E97</f>
        <v>6</v>
      </c>
      <c r="F96" s="33"/>
      <c r="G96" s="33">
        <f t="shared" si="10"/>
        <v>0</v>
      </c>
      <c r="H96" s="17"/>
      <c r="I96" s="18"/>
      <c r="J96" s="15" t="s">
        <v>18</v>
      </c>
      <c r="K96" s="15"/>
      <c r="M96" s="4">
        <v>6</v>
      </c>
    </row>
    <row r="97" spans="1:13" s="4" customFormat="1" ht="21.95" customHeight="1" x14ac:dyDescent="0.2">
      <c r="A97" s="19" t="s">
        <v>40</v>
      </c>
      <c r="B97" s="19">
        <f>B96+1</f>
        <v>91</v>
      </c>
      <c r="C97" s="20" t="s">
        <v>141</v>
      </c>
      <c r="D97" s="21" t="s">
        <v>17</v>
      </c>
      <c r="E97" s="38">
        <v>6</v>
      </c>
      <c r="F97" s="34"/>
      <c r="G97" s="34">
        <f t="shared" si="10"/>
        <v>0</v>
      </c>
      <c r="H97" s="34"/>
      <c r="I97" s="22"/>
      <c r="J97" s="19" t="s">
        <v>19</v>
      </c>
      <c r="K97" s="19"/>
      <c r="M97" s="4">
        <v>6</v>
      </c>
    </row>
    <row r="98" spans="1:13" s="4" customFormat="1" ht="21.95" customHeight="1" x14ac:dyDescent="0.2">
      <c r="A98" s="15" t="s">
        <v>40</v>
      </c>
      <c r="B98" s="15">
        <f>B97+1</f>
        <v>92</v>
      </c>
      <c r="C98" s="16" t="s">
        <v>136</v>
      </c>
      <c r="D98" s="15" t="s">
        <v>17</v>
      </c>
      <c r="E98" s="33">
        <f>E99</f>
        <v>270</v>
      </c>
      <c r="F98" s="33"/>
      <c r="G98" s="33">
        <f t="shared" si="0"/>
        <v>0</v>
      </c>
      <c r="H98" s="17"/>
      <c r="I98" s="18"/>
      <c r="J98" s="15" t="s">
        <v>18</v>
      </c>
      <c r="K98" s="15"/>
      <c r="M98" s="4">
        <v>270</v>
      </c>
    </row>
    <row r="99" spans="1:13" s="4" customFormat="1" ht="21.95" customHeight="1" x14ac:dyDescent="0.2">
      <c r="A99" s="19" t="s">
        <v>40</v>
      </c>
      <c r="B99" s="19">
        <f>B98+1</f>
        <v>93</v>
      </c>
      <c r="C99" s="20" t="s">
        <v>133</v>
      </c>
      <c r="D99" s="21" t="s">
        <v>17</v>
      </c>
      <c r="E99" s="34">
        <v>270</v>
      </c>
      <c r="F99" s="34"/>
      <c r="G99" s="34">
        <f t="shared" si="0"/>
        <v>0</v>
      </c>
      <c r="H99" s="34"/>
      <c r="I99" s="22"/>
      <c r="J99" s="19" t="s">
        <v>19</v>
      </c>
      <c r="K99" s="19"/>
      <c r="M99" s="4">
        <v>270</v>
      </c>
    </row>
    <row r="100" spans="1:13" s="4" customFormat="1" ht="21.95" customHeight="1" x14ac:dyDescent="0.2">
      <c r="A100" s="19" t="s">
        <v>40</v>
      </c>
      <c r="B100" s="19">
        <f t="shared" ref="B100:B130" si="12">B99+1</f>
        <v>94</v>
      </c>
      <c r="C100" s="20" t="s">
        <v>134</v>
      </c>
      <c r="D100" s="21" t="s">
        <v>17</v>
      </c>
      <c r="E100" s="34">
        <v>270</v>
      </c>
      <c r="F100" s="34"/>
      <c r="G100" s="34">
        <f t="shared" si="0"/>
        <v>0</v>
      </c>
      <c r="H100" s="34"/>
      <c r="I100" s="22"/>
      <c r="J100" s="19" t="s">
        <v>19</v>
      </c>
      <c r="K100" s="19"/>
      <c r="M100" s="4">
        <v>270</v>
      </c>
    </row>
    <row r="101" spans="1:13" s="4" customFormat="1" ht="21.95" customHeight="1" x14ac:dyDescent="0.2">
      <c r="A101" s="19" t="s">
        <v>40</v>
      </c>
      <c r="B101" s="19">
        <f t="shared" si="12"/>
        <v>95</v>
      </c>
      <c r="C101" s="20" t="s">
        <v>135</v>
      </c>
      <c r="D101" s="21" t="s">
        <v>17</v>
      </c>
      <c r="E101" s="53">
        <v>270</v>
      </c>
      <c r="F101" s="34"/>
      <c r="G101" s="34">
        <f t="shared" si="0"/>
        <v>0</v>
      </c>
      <c r="H101" s="34"/>
      <c r="I101" s="22"/>
      <c r="J101" s="19" t="s">
        <v>19</v>
      </c>
      <c r="K101" s="19"/>
      <c r="M101" s="4">
        <v>270</v>
      </c>
    </row>
    <row r="102" spans="1:13" s="4" customFormat="1" ht="21.95" customHeight="1" x14ac:dyDescent="0.2">
      <c r="A102" s="19" t="s">
        <v>40</v>
      </c>
      <c r="B102" s="19">
        <f t="shared" si="12"/>
        <v>96</v>
      </c>
      <c r="C102" s="20" t="s">
        <v>132</v>
      </c>
      <c r="D102" s="21" t="s">
        <v>17</v>
      </c>
      <c r="E102" s="38">
        <v>270</v>
      </c>
      <c r="F102" s="34"/>
      <c r="G102" s="34">
        <f t="shared" si="0"/>
        <v>0</v>
      </c>
      <c r="H102" s="34"/>
      <c r="I102" s="22"/>
      <c r="J102" s="19" t="s">
        <v>19</v>
      </c>
      <c r="K102" s="19"/>
      <c r="M102" s="4">
        <v>270</v>
      </c>
    </row>
    <row r="103" spans="1:13" s="4" customFormat="1" ht="21.95" customHeight="1" x14ac:dyDescent="0.2">
      <c r="A103" s="15" t="s">
        <v>40</v>
      </c>
      <c r="B103" s="15">
        <f>B102+1</f>
        <v>97</v>
      </c>
      <c r="C103" s="16" t="s">
        <v>352</v>
      </c>
      <c r="D103" s="15" t="s">
        <v>17</v>
      </c>
      <c r="E103" s="33">
        <f>E104</f>
        <v>1</v>
      </c>
      <c r="F103" s="33"/>
      <c r="G103" s="33">
        <f t="shared" ref="G103" si="13">E103*F103</f>
        <v>0</v>
      </c>
      <c r="H103" s="17"/>
      <c r="I103" s="18"/>
      <c r="J103" s="15" t="s">
        <v>18</v>
      </c>
      <c r="K103" s="15"/>
      <c r="M103" s="4">
        <v>1</v>
      </c>
    </row>
    <row r="104" spans="1:13" s="4" customFormat="1" ht="33" customHeight="1" x14ac:dyDescent="0.2">
      <c r="A104" s="19" t="s">
        <v>40</v>
      </c>
      <c r="B104" s="19">
        <f>B103+1</f>
        <v>98</v>
      </c>
      <c r="C104" s="20" t="s">
        <v>142</v>
      </c>
      <c r="D104" s="21" t="s">
        <v>17</v>
      </c>
      <c r="E104" s="34">
        <v>1</v>
      </c>
      <c r="F104" s="34"/>
      <c r="G104" s="34">
        <f t="shared" si="0"/>
        <v>0</v>
      </c>
      <c r="H104" s="34"/>
      <c r="I104" s="22"/>
      <c r="J104" s="19" t="s">
        <v>19</v>
      </c>
      <c r="K104" s="19"/>
      <c r="M104" s="4">
        <v>1</v>
      </c>
    </row>
    <row r="105" spans="1:13" s="4" customFormat="1" ht="51" customHeight="1" x14ac:dyDescent="0.2">
      <c r="A105" s="19" t="s">
        <v>40</v>
      </c>
      <c r="B105" s="19">
        <f t="shared" si="12"/>
        <v>99</v>
      </c>
      <c r="C105" s="20" t="s">
        <v>143</v>
      </c>
      <c r="D105" s="21" t="s">
        <v>17</v>
      </c>
      <c r="E105" s="34">
        <v>1</v>
      </c>
      <c r="F105" s="34"/>
      <c r="G105" s="34">
        <f t="shared" si="0"/>
        <v>0</v>
      </c>
      <c r="H105" s="34"/>
      <c r="I105" s="22"/>
      <c r="J105" s="19" t="s">
        <v>19</v>
      </c>
      <c r="K105" s="19"/>
      <c r="M105" s="4">
        <v>1</v>
      </c>
    </row>
    <row r="106" spans="1:13" s="4" customFormat="1" ht="26.25" customHeight="1" x14ac:dyDescent="0.2">
      <c r="A106" s="19" t="s">
        <v>40</v>
      </c>
      <c r="B106" s="19">
        <f t="shared" si="12"/>
        <v>100</v>
      </c>
      <c r="C106" s="20" t="s">
        <v>144</v>
      </c>
      <c r="D106" s="21" t="s">
        <v>17</v>
      </c>
      <c r="E106" s="34">
        <v>1</v>
      </c>
      <c r="F106" s="34"/>
      <c r="G106" s="34">
        <f t="shared" si="0"/>
        <v>0</v>
      </c>
      <c r="H106" s="34"/>
      <c r="I106" s="22"/>
      <c r="J106" s="19" t="s">
        <v>19</v>
      </c>
      <c r="K106" s="19"/>
      <c r="M106" s="4">
        <v>1</v>
      </c>
    </row>
    <row r="107" spans="1:13" s="4" customFormat="1" ht="36" customHeight="1" x14ac:dyDescent="0.2">
      <c r="A107" s="19" t="s">
        <v>40</v>
      </c>
      <c r="B107" s="19">
        <f t="shared" si="12"/>
        <v>101</v>
      </c>
      <c r="C107" s="20" t="s">
        <v>145</v>
      </c>
      <c r="D107" s="21" t="s">
        <v>17</v>
      </c>
      <c r="E107" s="34">
        <v>1</v>
      </c>
      <c r="F107" s="34"/>
      <c r="G107" s="34">
        <f t="shared" si="0"/>
        <v>0</v>
      </c>
      <c r="H107" s="34"/>
      <c r="I107" s="22"/>
      <c r="J107" s="19" t="s">
        <v>19</v>
      </c>
      <c r="K107" s="19"/>
      <c r="M107" s="4">
        <v>1</v>
      </c>
    </row>
    <row r="108" spans="1:13" s="4" customFormat="1" ht="15.75" customHeight="1" x14ac:dyDescent="0.2">
      <c r="A108" s="19" t="s">
        <v>40</v>
      </c>
      <c r="B108" s="19">
        <f t="shared" si="12"/>
        <v>102</v>
      </c>
      <c r="C108" s="20" t="s">
        <v>152</v>
      </c>
      <c r="D108" s="21" t="s">
        <v>17</v>
      </c>
      <c r="E108" s="34">
        <v>1</v>
      </c>
      <c r="F108" s="34"/>
      <c r="G108" s="34">
        <f t="shared" si="0"/>
        <v>0</v>
      </c>
      <c r="H108" s="34"/>
      <c r="I108" s="22"/>
      <c r="J108" s="19" t="s">
        <v>19</v>
      </c>
      <c r="K108" s="19"/>
      <c r="M108" s="4">
        <v>1</v>
      </c>
    </row>
    <row r="109" spans="1:13" s="4" customFormat="1" ht="29.25" customHeight="1" x14ac:dyDescent="0.2">
      <c r="A109" s="19" t="s">
        <v>40</v>
      </c>
      <c r="B109" s="19">
        <f t="shared" si="12"/>
        <v>103</v>
      </c>
      <c r="C109" s="20" t="s">
        <v>146</v>
      </c>
      <c r="D109" s="21" t="s">
        <v>17</v>
      </c>
      <c r="E109" s="34">
        <v>6</v>
      </c>
      <c r="F109" s="34"/>
      <c r="G109" s="34">
        <f t="shared" si="0"/>
        <v>0</v>
      </c>
      <c r="H109" s="34"/>
      <c r="I109" s="22"/>
      <c r="J109" s="19" t="s">
        <v>19</v>
      </c>
      <c r="K109" s="19"/>
      <c r="M109" s="4">
        <v>6</v>
      </c>
    </row>
    <row r="110" spans="1:13" s="4" customFormat="1" ht="39" customHeight="1" x14ac:dyDescent="0.2">
      <c r="A110" s="19" t="s">
        <v>40</v>
      </c>
      <c r="B110" s="19">
        <f t="shared" si="12"/>
        <v>104</v>
      </c>
      <c r="C110" s="20" t="s">
        <v>147</v>
      </c>
      <c r="D110" s="21" t="s">
        <v>17</v>
      </c>
      <c r="E110" s="34">
        <v>1</v>
      </c>
      <c r="F110" s="34"/>
      <c r="G110" s="34">
        <f t="shared" ref="G110" si="14">E110*F110</f>
        <v>0</v>
      </c>
      <c r="H110" s="34"/>
      <c r="I110" s="22"/>
      <c r="J110" s="19" t="s">
        <v>19</v>
      </c>
      <c r="K110" s="19"/>
      <c r="M110" s="4">
        <v>1</v>
      </c>
    </row>
    <row r="111" spans="1:13" s="4" customFormat="1" ht="30" customHeight="1" x14ac:dyDescent="0.2">
      <c r="A111" s="19" t="s">
        <v>40</v>
      </c>
      <c r="B111" s="19">
        <f t="shared" si="12"/>
        <v>105</v>
      </c>
      <c r="C111" s="20" t="s">
        <v>154</v>
      </c>
      <c r="D111" s="21" t="s">
        <v>17</v>
      </c>
      <c r="E111" s="34">
        <v>1</v>
      </c>
      <c r="F111" s="34"/>
      <c r="G111" s="34">
        <f t="shared" si="0"/>
        <v>0</v>
      </c>
      <c r="H111" s="34"/>
      <c r="I111" s="22"/>
      <c r="J111" s="19" t="s">
        <v>19</v>
      </c>
      <c r="K111" s="19"/>
      <c r="M111" s="4">
        <v>0</v>
      </c>
    </row>
    <row r="112" spans="1:13" s="4" customFormat="1" ht="21.95" customHeight="1" x14ac:dyDescent="0.2">
      <c r="A112" s="19" t="s">
        <v>40</v>
      </c>
      <c r="B112" s="19">
        <f t="shared" si="12"/>
        <v>106</v>
      </c>
      <c r="C112" s="20" t="s">
        <v>148</v>
      </c>
      <c r="D112" s="21" t="s">
        <v>17</v>
      </c>
      <c r="E112" s="34">
        <v>1</v>
      </c>
      <c r="F112" s="34"/>
      <c r="G112" s="34">
        <f t="shared" si="0"/>
        <v>0</v>
      </c>
      <c r="H112" s="34"/>
      <c r="I112" s="22"/>
      <c r="J112" s="19" t="s">
        <v>19</v>
      </c>
      <c r="K112" s="19"/>
      <c r="M112" s="4">
        <v>1</v>
      </c>
    </row>
    <row r="113" spans="1:13" s="4" customFormat="1" ht="21.95" customHeight="1" x14ac:dyDescent="0.2">
      <c r="A113" s="19" t="s">
        <v>40</v>
      </c>
      <c r="B113" s="19">
        <f t="shared" si="12"/>
        <v>107</v>
      </c>
      <c r="C113" s="20" t="s">
        <v>153</v>
      </c>
      <c r="D113" s="21" t="s">
        <v>17</v>
      </c>
      <c r="E113" s="34">
        <v>2</v>
      </c>
      <c r="F113" s="34"/>
      <c r="G113" s="34">
        <f t="shared" si="0"/>
        <v>0</v>
      </c>
      <c r="H113" s="34"/>
      <c r="I113" s="22"/>
      <c r="J113" s="19" t="s">
        <v>19</v>
      </c>
      <c r="K113" s="19"/>
      <c r="M113" s="4">
        <v>2</v>
      </c>
    </row>
    <row r="114" spans="1:13" s="4" customFormat="1" ht="21.95" customHeight="1" x14ac:dyDescent="0.2">
      <c r="A114" s="19" t="s">
        <v>40</v>
      </c>
      <c r="B114" s="19">
        <f t="shared" si="12"/>
        <v>108</v>
      </c>
      <c r="C114" s="20" t="s">
        <v>150</v>
      </c>
      <c r="D114" s="21" t="s">
        <v>17</v>
      </c>
      <c r="E114" s="34">
        <v>2</v>
      </c>
      <c r="F114" s="34"/>
      <c r="G114" s="34">
        <f t="shared" si="0"/>
        <v>0</v>
      </c>
      <c r="H114" s="34"/>
      <c r="I114" s="22"/>
      <c r="J114" s="19" t="s">
        <v>19</v>
      </c>
      <c r="K114" s="19"/>
      <c r="M114" s="4">
        <v>2</v>
      </c>
    </row>
    <row r="115" spans="1:13" s="4" customFormat="1" ht="21.95" customHeight="1" x14ac:dyDescent="0.2">
      <c r="A115" s="19" t="s">
        <v>40</v>
      </c>
      <c r="B115" s="19">
        <f t="shared" si="12"/>
        <v>109</v>
      </c>
      <c r="C115" s="20" t="s">
        <v>151</v>
      </c>
      <c r="D115" s="21" t="s">
        <v>17</v>
      </c>
      <c r="E115" s="34">
        <v>3</v>
      </c>
      <c r="F115" s="34"/>
      <c r="G115" s="34">
        <f t="shared" si="0"/>
        <v>0</v>
      </c>
      <c r="H115" s="34"/>
      <c r="I115" s="22"/>
      <c r="J115" s="19" t="s">
        <v>19</v>
      </c>
      <c r="K115" s="19"/>
      <c r="M115" s="4">
        <v>3</v>
      </c>
    </row>
    <row r="116" spans="1:13" s="4" customFormat="1" ht="21.95" customHeight="1" x14ac:dyDescent="0.2">
      <c r="A116" s="15" t="s">
        <v>40</v>
      </c>
      <c r="B116" s="15">
        <f t="shared" si="12"/>
        <v>110</v>
      </c>
      <c r="C116" s="16" t="s">
        <v>155</v>
      </c>
      <c r="D116" s="15" t="s">
        <v>20</v>
      </c>
      <c r="E116" s="33">
        <f>SUM(E117:E126)</f>
        <v>1329</v>
      </c>
      <c r="F116" s="33"/>
      <c r="G116" s="33">
        <f t="shared" ref="G116" si="15">E116*F116</f>
        <v>0</v>
      </c>
      <c r="H116" s="17"/>
      <c r="I116" s="18"/>
      <c r="J116" s="15" t="s">
        <v>18</v>
      </c>
      <c r="K116" s="15"/>
      <c r="M116" s="4">
        <v>1284.9000000000001</v>
      </c>
    </row>
    <row r="117" spans="1:13" s="4" customFormat="1" ht="21.95" customHeight="1" x14ac:dyDescent="0.2">
      <c r="A117" s="19" t="s">
        <v>40</v>
      </c>
      <c r="B117" s="19">
        <f>B116+1</f>
        <v>111</v>
      </c>
      <c r="C117" s="20" t="s">
        <v>156</v>
      </c>
      <c r="D117" s="21" t="s">
        <v>20</v>
      </c>
      <c r="E117" s="34">
        <v>0.1</v>
      </c>
      <c r="F117" s="34"/>
      <c r="G117" s="34">
        <f t="shared" si="0"/>
        <v>0</v>
      </c>
      <c r="H117" s="34"/>
      <c r="I117" s="22"/>
      <c r="J117" s="19" t="s">
        <v>19</v>
      </c>
      <c r="K117" s="19"/>
      <c r="M117" s="4">
        <v>0.1</v>
      </c>
    </row>
    <row r="118" spans="1:13" s="4" customFormat="1" ht="21.95" customHeight="1" x14ac:dyDescent="0.2">
      <c r="A118" s="19" t="s">
        <v>40</v>
      </c>
      <c r="B118" s="19">
        <f t="shared" si="12"/>
        <v>112</v>
      </c>
      <c r="C118" s="20" t="s">
        <v>157</v>
      </c>
      <c r="D118" s="21" t="s">
        <v>20</v>
      </c>
      <c r="E118" s="34">
        <v>7.5</v>
      </c>
      <c r="F118" s="34"/>
      <c r="G118" s="34">
        <f t="shared" si="0"/>
        <v>0</v>
      </c>
      <c r="H118" s="34"/>
      <c r="I118" s="22"/>
      <c r="J118" s="19" t="s">
        <v>19</v>
      </c>
      <c r="K118" s="19"/>
      <c r="M118" s="4">
        <v>7.2</v>
      </c>
    </row>
    <row r="119" spans="1:13" s="4" customFormat="1" ht="21.95" customHeight="1" x14ac:dyDescent="0.2">
      <c r="A119" s="19" t="s">
        <v>40</v>
      </c>
      <c r="B119" s="19">
        <f t="shared" si="12"/>
        <v>113</v>
      </c>
      <c r="C119" s="20" t="s">
        <v>165</v>
      </c>
      <c r="D119" s="21" t="s">
        <v>20</v>
      </c>
      <c r="E119" s="34">
        <v>0.1</v>
      </c>
      <c r="F119" s="34"/>
      <c r="G119" s="34">
        <f t="shared" si="0"/>
        <v>0</v>
      </c>
      <c r="H119" s="34"/>
      <c r="I119" s="22"/>
      <c r="J119" s="19" t="s">
        <v>19</v>
      </c>
      <c r="K119" s="19"/>
      <c r="M119" s="4">
        <v>0</v>
      </c>
    </row>
    <row r="120" spans="1:13" s="4" customFormat="1" ht="21.95" customHeight="1" x14ac:dyDescent="0.2">
      <c r="A120" s="19" t="s">
        <v>40</v>
      </c>
      <c r="B120" s="19">
        <f t="shared" si="12"/>
        <v>114</v>
      </c>
      <c r="C120" s="20" t="s">
        <v>158</v>
      </c>
      <c r="D120" s="21" t="s">
        <v>20</v>
      </c>
      <c r="E120" s="34">
        <v>75.8</v>
      </c>
      <c r="F120" s="34"/>
      <c r="G120" s="34">
        <f t="shared" si="0"/>
        <v>0</v>
      </c>
      <c r="H120" s="34"/>
      <c r="I120" s="22"/>
      <c r="J120" s="19" t="s">
        <v>19</v>
      </c>
      <c r="K120" s="19"/>
      <c r="M120" s="4">
        <v>74.2</v>
      </c>
    </row>
    <row r="121" spans="1:13" s="4" customFormat="1" ht="21.95" customHeight="1" x14ac:dyDescent="0.2">
      <c r="A121" s="19" t="s">
        <v>40</v>
      </c>
      <c r="B121" s="19">
        <f t="shared" si="12"/>
        <v>115</v>
      </c>
      <c r="C121" s="20" t="s">
        <v>159</v>
      </c>
      <c r="D121" s="21" t="s">
        <v>20</v>
      </c>
      <c r="E121" s="34">
        <v>771.9</v>
      </c>
      <c r="F121" s="34"/>
      <c r="G121" s="34">
        <f t="shared" si="0"/>
        <v>0</v>
      </c>
      <c r="H121" s="34"/>
      <c r="I121" s="22"/>
      <c r="J121" s="19" t="s">
        <v>19</v>
      </c>
      <c r="K121" s="19"/>
      <c r="M121" s="4">
        <v>771.3</v>
      </c>
    </row>
    <row r="122" spans="1:13" s="4" customFormat="1" ht="21.95" customHeight="1" x14ac:dyDescent="0.2">
      <c r="A122" s="19" t="s">
        <v>40</v>
      </c>
      <c r="B122" s="19">
        <f t="shared" si="12"/>
        <v>116</v>
      </c>
      <c r="C122" s="20" t="s">
        <v>160</v>
      </c>
      <c r="D122" s="21" t="s">
        <v>20</v>
      </c>
      <c r="E122" s="34">
        <v>50.9</v>
      </c>
      <c r="F122" s="34"/>
      <c r="G122" s="34">
        <f t="shared" si="0"/>
        <v>0</v>
      </c>
      <c r="H122" s="34"/>
      <c r="I122" s="22"/>
      <c r="J122" s="19" t="s">
        <v>19</v>
      </c>
      <c r="K122" s="19"/>
      <c r="M122" s="4">
        <v>51.4</v>
      </c>
    </row>
    <row r="123" spans="1:13" s="4" customFormat="1" ht="21.95" customHeight="1" x14ac:dyDescent="0.2">
      <c r="A123" s="19" t="s">
        <v>40</v>
      </c>
      <c r="B123" s="19">
        <f t="shared" si="12"/>
        <v>117</v>
      </c>
      <c r="C123" s="20" t="s">
        <v>161</v>
      </c>
      <c r="D123" s="21" t="s">
        <v>20</v>
      </c>
      <c r="E123" s="34">
        <v>16.3</v>
      </c>
      <c r="F123" s="34"/>
      <c r="G123" s="34">
        <f t="shared" si="0"/>
        <v>0</v>
      </c>
      <c r="H123" s="34"/>
      <c r="I123" s="22"/>
      <c r="J123" s="19" t="s">
        <v>19</v>
      </c>
      <c r="K123" s="19"/>
      <c r="M123" s="4">
        <v>15.8</v>
      </c>
    </row>
    <row r="124" spans="1:13" s="4" customFormat="1" ht="21.95" customHeight="1" x14ac:dyDescent="0.2">
      <c r="A124" s="19" t="s">
        <v>40</v>
      </c>
      <c r="B124" s="19">
        <f t="shared" si="12"/>
        <v>118</v>
      </c>
      <c r="C124" s="20" t="s">
        <v>162</v>
      </c>
      <c r="D124" s="21" t="s">
        <v>20</v>
      </c>
      <c r="E124" s="34">
        <v>12</v>
      </c>
      <c r="F124" s="34"/>
      <c r="G124" s="34">
        <f t="shared" si="0"/>
        <v>0</v>
      </c>
      <c r="H124" s="34"/>
      <c r="I124" s="22"/>
      <c r="J124" s="19" t="s">
        <v>19</v>
      </c>
      <c r="K124" s="19"/>
      <c r="M124" s="4">
        <v>10.4</v>
      </c>
    </row>
    <row r="125" spans="1:13" s="4" customFormat="1" ht="21.95" customHeight="1" x14ac:dyDescent="0.2">
      <c r="A125" s="19" t="s">
        <v>40</v>
      </c>
      <c r="B125" s="19">
        <f t="shared" si="12"/>
        <v>119</v>
      </c>
      <c r="C125" s="20" t="s">
        <v>163</v>
      </c>
      <c r="D125" s="21" t="s">
        <v>20</v>
      </c>
      <c r="E125" s="34">
        <v>364.4</v>
      </c>
      <c r="F125" s="34"/>
      <c r="G125" s="34">
        <f t="shared" si="0"/>
        <v>0</v>
      </c>
      <c r="H125" s="34"/>
      <c r="I125" s="22"/>
      <c r="J125" s="19" t="s">
        <v>19</v>
      </c>
      <c r="K125" s="19"/>
      <c r="M125" s="4">
        <v>333.6</v>
      </c>
    </row>
    <row r="126" spans="1:13" s="4" customFormat="1" ht="21.95" customHeight="1" x14ac:dyDescent="0.2">
      <c r="A126" s="19" t="s">
        <v>40</v>
      </c>
      <c r="B126" s="19">
        <f t="shared" si="12"/>
        <v>120</v>
      </c>
      <c r="C126" s="20" t="s">
        <v>164</v>
      </c>
      <c r="D126" s="21" t="s">
        <v>20</v>
      </c>
      <c r="E126" s="34">
        <v>30</v>
      </c>
      <c r="F126" s="34"/>
      <c r="G126" s="34">
        <f t="shared" si="0"/>
        <v>0</v>
      </c>
      <c r="H126" s="34"/>
      <c r="I126" s="22"/>
      <c r="J126" s="19" t="s">
        <v>19</v>
      </c>
      <c r="K126" s="19"/>
      <c r="M126" s="4">
        <v>20.9</v>
      </c>
    </row>
    <row r="127" spans="1:13" s="4" customFormat="1" ht="21.95" customHeight="1" x14ac:dyDescent="0.2">
      <c r="A127" s="15" t="s">
        <v>40</v>
      </c>
      <c r="B127" s="15">
        <f>B126+1</f>
        <v>121</v>
      </c>
      <c r="C127" s="16" t="s">
        <v>166</v>
      </c>
      <c r="D127" s="15" t="s">
        <v>21</v>
      </c>
      <c r="E127" s="33">
        <f>SUM(E128:E129)</f>
        <v>2</v>
      </c>
      <c r="F127" s="33"/>
      <c r="G127" s="33">
        <f t="shared" ref="G127" si="16">E127*F127</f>
        <v>0</v>
      </c>
      <c r="H127" s="17"/>
      <c r="I127" s="18"/>
      <c r="J127" s="15" t="s">
        <v>18</v>
      </c>
      <c r="K127" s="15"/>
      <c r="M127" s="4">
        <v>2</v>
      </c>
    </row>
    <row r="128" spans="1:13" s="4" customFormat="1" ht="62.25" customHeight="1" x14ac:dyDescent="0.2">
      <c r="A128" s="19" t="s">
        <v>40</v>
      </c>
      <c r="B128" s="19">
        <f t="shared" si="12"/>
        <v>122</v>
      </c>
      <c r="C128" s="20" t="s">
        <v>169</v>
      </c>
      <c r="D128" s="21" t="s">
        <v>21</v>
      </c>
      <c r="E128" s="34">
        <v>1</v>
      </c>
      <c r="F128" s="34"/>
      <c r="G128" s="34">
        <f t="shared" si="0"/>
        <v>0</v>
      </c>
      <c r="H128" s="34"/>
      <c r="I128" s="22"/>
      <c r="J128" s="19" t="s">
        <v>19</v>
      </c>
      <c r="K128" s="19"/>
      <c r="M128" s="4">
        <v>1</v>
      </c>
    </row>
    <row r="129" spans="1:13" s="4" customFormat="1" ht="48.75" customHeight="1" x14ac:dyDescent="0.2">
      <c r="A129" s="19" t="s">
        <v>40</v>
      </c>
      <c r="B129" s="19">
        <f t="shared" si="12"/>
        <v>123</v>
      </c>
      <c r="C129" s="20" t="s">
        <v>167</v>
      </c>
      <c r="D129" s="21" t="s">
        <v>21</v>
      </c>
      <c r="E129" s="34">
        <v>1</v>
      </c>
      <c r="F129" s="34"/>
      <c r="G129" s="34">
        <f t="shared" si="0"/>
        <v>0</v>
      </c>
      <c r="H129" s="34"/>
      <c r="I129" s="22"/>
      <c r="J129" s="19" t="s">
        <v>19</v>
      </c>
      <c r="K129" s="19"/>
      <c r="M129" s="4">
        <v>1</v>
      </c>
    </row>
    <row r="130" spans="1:13" s="4" customFormat="1" ht="21.95" customHeight="1" x14ac:dyDescent="0.2">
      <c r="A130" s="19" t="s">
        <v>40</v>
      </c>
      <c r="B130" s="19">
        <f t="shared" si="12"/>
        <v>124</v>
      </c>
      <c r="C130" s="20" t="s">
        <v>168</v>
      </c>
      <c r="D130" s="21" t="s">
        <v>21</v>
      </c>
      <c r="E130" s="34">
        <v>4</v>
      </c>
      <c r="F130" s="34"/>
      <c r="G130" s="34">
        <f t="shared" si="0"/>
        <v>0</v>
      </c>
      <c r="H130" s="34"/>
      <c r="I130" s="22"/>
      <c r="J130" s="19" t="s">
        <v>19</v>
      </c>
      <c r="K130" s="19"/>
      <c r="M130" s="4">
        <v>4</v>
      </c>
    </row>
    <row r="131" spans="1:13" s="4" customFormat="1" ht="21.95" customHeight="1" x14ac:dyDescent="0.2">
      <c r="A131" s="15" t="s">
        <v>40</v>
      </c>
      <c r="B131" s="15">
        <f>B130+1</f>
        <v>125</v>
      </c>
      <c r="C131" s="16" t="s">
        <v>170</v>
      </c>
      <c r="D131" s="15" t="s">
        <v>17</v>
      </c>
      <c r="E131" s="33">
        <f>SUM(E132:E133)</f>
        <v>36</v>
      </c>
      <c r="F131" s="33"/>
      <c r="G131" s="33">
        <f t="shared" si="0"/>
        <v>0</v>
      </c>
      <c r="H131" s="17"/>
      <c r="I131" s="18"/>
      <c r="J131" s="15" t="s">
        <v>18</v>
      </c>
      <c r="K131" s="15"/>
      <c r="M131" s="4">
        <v>36</v>
      </c>
    </row>
    <row r="132" spans="1:13" s="4" customFormat="1" ht="21.95" customHeight="1" x14ac:dyDescent="0.2">
      <c r="A132" s="19" t="s">
        <v>40</v>
      </c>
      <c r="B132" s="19">
        <f>B131+1</f>
        <v>126</v>
      </c>
      <c r="C132" s="20" t="s">
        <v>171</v>
      </c>
      <c r="D132" s="21" t="s">
        <v>17</v>
      </c>
      <c r="E132" s="34">
        <v>2</v>
      </c>
      <c r="F132" s="34"/>
      <c r="G132" s="34">
        <f t="shared" si="0"/>
        <v>0</v>
      </c>
      <c r="H132" s="34"/>
      <c r="I132" s="22"/>
      <c r="J132" s="19" t="s">
        <v>19</v>
      </c>
      <c r="K132" s="19"/>
      <c r="M132" s="4">
        <v>2</v>
      </c>
    </row>
    <row r="133" spans="1:13" s="4" customFormat="1" ht="21.95" customHeight="1" x14ac:dyDescent="0.2">
      <c r="A133" s="19" t="s">
        <v>40</v>
      </c>
      <c r="B133" s="19">
        <f t="shared" ref="B133:B140" si="17">B132+1</f>
        <v>127</v>
      </c>
      <c r="C133" s="20" t="s">
        <v>172</v>
      </c>
      <c r="D133" s="21" t="s">
        <v>17</v>
      </c>
      <c r="E133" s="34">
        <v>34</v>
      </c>
      <c r="F133" s="34"/>
      <c r="G133" s="34">
        <f t="shared" si="0"/>
        <v>0</v>
      </c>
      <c r="H133" s="34"/>
      <c r="I133" s="22"/>
      <c r="J133" s="19" t="s">
        <v>19</v>
      </c>
      <c r="K133" s="19"/>
      <c r="M133" s="4">
        <v>34</v>
      </c>
    </row>
    <row r="134" spans="1:13" s="4" customFormat="1" ht="21.95" customHeight="1" x14ac:dyDescent="0.2">
      <c r="A134" s="19" t="s">
        <v>40</v>
      </c>
      <c r="B134" s="19">
        <f t="shared" si="17"/>
        <v>128</v>
      </c>
      <c r="C134" s="20" t="s">
        <v>173</v>
      </c>
      <c r="D134" s="21" t="s">
        <v>17</v>
      </c>
      <c r="E134" s="34">
        <v>70</v>
      </c>
      <c r="F134" s="34"/>
      <c r="G134" s="34">
        <f t="shared" si="0"/>
        <v>0</v>
      </c>
      <c r="H134" s="34"/>
      <c r="I134" s="22"/>
      <c r="J134" s="19" t="s">
        <v>19</v>
      </c>
      <c r="K134" s="19"/>
      <c r="M134" s="4">
        <v>70</v>
      </c>
    </row>
    <row r="135" spans="1:13" s="4" customFormat="1" ht="21.95" customHeight="1" x14ac:dyDescent="0.2">
      <c r="A135" s="19" t="s">
        <v>40</v>
      </c>
      <c r="B135" s="19">
        <f t="shared" si="17"/>
        <v>129</v>
      </c>
      <c r="C135" s="20" t="s">
        <v>174</v>
      </c>
      <c r="D135" s="21" t="s">
        <v>17</v>
      </c>
      <c r="E135" s="34">
        <v>70</v>
      </c>
      <c r="F135" s="34"/>
      <c r="G135" s="34">
        <f t="shared" si="0"/>
        <v>0</v>
      </c>
      <c r="H135" s="34"/>
      <c r="I135" s="22"/>
      <c r="J135" s="19" t="s">
        <v>19</v>
      </c>
      <c r="K135" s="19"/>
      <c r="M135" s="4">
        <v>70</v>
      </c>
    </row>
    <row r="136" spans="1:13" s="4" customFormat="1" ht="21.95" customHeight="1" x14ac:dyDescent="0.2">
      <c r="A136" s="19" t="s">
        <v>40</v>
      </c>
      <c r="B136" s="19">
        <f t="shared" si="17"/>
        <v>130</v>
      </c>
      <c r="C136" s="20" t="s">
        <v>175</v>
      </c>
      <c r="D136" s="21" t="s">
        <v>17</v>
      </c>
      <c r="E136" s="34">
        <v>4</v>
      </c>
      <c r="F136" s="34"/>
      <c r="G136" s="34">
        <f t="shared" si="0"/>
        <v>0</v>
      </c>
      <c r="H136" s="34"/>
      <c r="I136" s="22"/>
      <c r="J136" s="19" t="s">
        <v>19</v>
      </c>
      <c r="K136" s="19"/>
      <c r="M136" s="4">
        <v>4</v>
      </c>
    </row>
    <row r="137" spans="1:13" s="4" customFormat="1" ht="21.95" customHeight="1" x14ac:dyDescent="0.2">
      <c r="A137" s="19" t="s">
        <v>40</v>
      </c>
      <c r="B137" s="19">
        <f t="shared" si="17"/>
        <v>131</v>
      </c>
      <c r="C137" s="20" t="s">
        <v>176</v>
      </c>
      <c r="D137" s="21" t="s">
        <v>17</v>
      </c>
      <c r="E137" s="34">
        <v>70</v>
      </c>
      <c r="F137" s="34"/>
      <c r="G137" s="34">
        <f t="shared" si="0"/>
        <v>0</v>
      </c>
      <c r="H137" s="34"/>
      <c r="I137" s="22"/>
      <c r="J137" s="19" t="s">
        <v>19</v>
      </c>
      <c r="K137" s="19"/>
      <c r="M137" s="4">
        <v>70</v>
      </c>
    </row>
    <row r="138" spans="1:13" s="4" customFormat="1" ht="21.95" customHeight="1" x14ac:dyDescent="0.2">
      <c r="A138" s="19" t="s">
        <v>40</v>
      </c>
      <c r="B138" s="19">
        <f t="shared" si="17"/>
        <v>132</v>
      </c>
      <c r="C138" s="20" t="s">
        <v>177</v>
      </c>
      <c r="D138" s="21" t="s">
        <v>17</v>
      </c>
      <c r="E138" s="34">
        <v>140</v>
      </c>
      <c r="F138" s="34"/>
      <c r="G138" s="34">
        <f t="shared" si="0"/>
        <v>0</v>
      </c>
      <c r="H138" s="34"/>
      <c r="I138" s="22"/>
      <c r="J138" s="19" t="s">
        <v>19</v>
      </c>
      <c r="K138" s="19"/>
      <c r="M138" s="4">
        <v>140</v>
      </c>
    </row>
    <row r="139" spans="1:13" s="4" customFormat="1" ht="21.95" customHeight="1" x14ac:dyDescent="0.2">
      <c r="A139" s="19" t="s">
        <v>40</v>
      </c>
      <c r="B139" s="19">
        <f t="shared" si="17"/>
        <v>133</v>
      </c>
      <c r="C139" s="20" t="s">
        <v>178</v>
      </c>
      <c r="D139" s="21" t="s">
        <v>17</v>
      </c>
      <c r="E139" s="34">
        <v>70</v>
      </c>
      <c r="F139" s="34"/>
      <c r="G139" s="34">
        <f t="shared" si="0"/>
        <v>0</v>
      </c>
      <c r="H139" s="34"/>
      <c r="I139" s="22"/>
      <c r="J139" s="19" t="s">
        <v>19</v>
      </c>
      <c r="K139" s="19"/>
      <c r="M139" s="4">
        <v>70</v>
      </c>
    </row>
    <row r="140" spans="1:13" s="4" customFormat="1" ht="21.95" customHeight="1" x14ac:dyDescent="0.2">
      <c r="A140" s="19" t="s">
        <v>40</v>
      </c>
      <c r="B140" s="19">
        <f t="shared" si="17"/>
        <v>134</v>
      </c>
      <c r="C140" s="20" t="s">
        <v>179</v>
      </c>
      <c r="D140" s="21" t="s">
        <v>17</v>
      </c>
      <c r="E140" s="34">
        <v>131</v>
      </c>
      <c r="F140" s="34"/>
      <c r="G140" s="34">
        <f t="shared" si="0"/>
        <v>0</v>
      </c>
      <c r="H140" s="34"/>
      <c r="I140" s="22"/>
      <c r="J140" s="19" t="s">
        <v>19</v>
      </c>
      <c r="K140" s="19"/>
      <c r="M140" s="4">
        <v>131</v>
      </c>
    </row>
    <row r="141" spans="1:13" s="4" customFormat="1" ht="21.95" customHeight="1" x14ac:dyDescent="0.2">
      <c r="A141" s="15" t="s">
        <v>40</v>
      </c>
      <c r="B141" s="15">
        <f>B140+1</f>
        <v>135</v>
      </c>
      <c r="C141" s="16" t="s">
        <v>330</v>
      </c>
      <c r="D141" s="15" t="s">
        <v>17</v>
      </c>
      <c r="E141" s="37">
        <f>E142</f>
        <v>1</v>
      </c>
      <c r="F141" s="33"/>
      <c r="G141" s="33">
        <f t="shared" si="0"/>
        <v>0</v>
      </c>
      <c r="H141" s="17"/>
      <c r="I141" s="18"/>
      <c r="J141" s="15" t="s">
        <v>18</v>
      </c>
      <c r="K141" s="15"/>
      <c r="M141" s="4">
        <v>0</v>
      </c>
    </row>
    <row r="142" spans="1:13" s="4" customFormat="1" ht="21.95" customHeight="1" x14ac:dyDescent="0.2">
      <c r="A142" s="19" t="s">
        <v>40</v>
      </c>
      <c r="B142" s="19">
        <f>B141+1</f>
        <v>136</v>
      </c>
      <c r="C142" s="20" t="s">
        <v>331</v>
      </c>
      <c r="D142" s="21" t="s">
        <v>17</v>
      </c>
      <c r="E142" s="38">
        <v>1</v>
      </c>
      <c r="F142" s="34"/>
      <c r="G142" s="34">
        <f t="shared" si="0"/>
        <v>0</v>
      </c>
      <c r="H142" s="34"/>
      <c r="I142" s="22"/>
      <c r="J142" s="19" t="s">
        <v>19</v>
      </c>
      <c r="K142" s="19"/>
      <c r="M142" s="4">
        <v>0</v>
      </c>
    </row>
    <row r="143" spans="1:13" s="4" customFormat="1" ht="21.95" customHeight="1" x14ac:dyDescent="0.2">
      <c r="A143" s="15" t="s">
        <v>40</v>
      </c>
      <c r="B143" s="15">
        <f>B142+1</f>
        <v>137</v>
      </c>
      <c r="C143" s="16" t="s">
        <v>180</v>
      </c>
      <c r="D143" s="15" t="s">
        <v>20</v>
      </c>
      <c r="E143" s="33">
        <f>E49+E7</f>
        <v>1964.6999999999998</v>
      </c>
      <c r="F143" s="33"/>
      <c r="G143" s="33">
        <f t="shared" si="0"/>
        <v>0</v>
      </c>
      <c r="H143" s="17"/>
      <c r="I143" s="18"/>
      <c r="J143" s="15" t="s">
        <v>18</v>
      </c>
      <c r="K143" s="15"/>
      <c r="M143" s="4">
        <v>1917.2</v>
      </c>
    </row>
    <row r="144" spans="1:13" s="4" customFormat="1" ht="21.95" customHeight="1" x14ac:dyDescent="0.2">
      <c r="A144" s="15" t="s">
        <v>40</v>
      </c>
      <c r="B144" s="15">
        <f>B143+1</f>
        <v>138</v>
      </c>
      <c r="C144" s="16" t="s">
        <v>181</v>
      </c>
      <c r="D144" s="15" t="s">
        <v>20</v>
      </c>
      <c r="E144" s="33">
        <f>E143</f>
        <v>1964.6999999999998</v>
      </c>
      <c r="F144" s="33"/>
      <c r="G144" s="33">
        <f t="shared" si="0"/>
        <v>0</v>
      </c>
      <c r="H144" s="17"/>
      <c r="I144" s="18"/>
      <c r="J144" s="15" t="s">
        <v>18</v>
      </c>
      <c r="K144" s="15"/>
      <c r="M144" s="4">
        <v>1917.2</v>
      </c>
    </row>
    <row r="145" spans="1:13" s="4" customFormat="1" ht="21.95" customHeight="1" x14ac:dyDescent="0.2">
      <c r="A145" s="10" t="s">
        <v>40</v>
      </c>
      <c r="B145" s="10">
        <f>B144+1</f>
        <v>139</v>
      </c>
      <c r="C145" s="11" t="s">
        <v>182</v>
      </c>
      <c r="D145" s="12"/>
      <c r="E145" s="13"/>
      <c r="F145" s="13"/>
      <c r="G145" s="13"/>
      <c r="H145" s="13"/>
      <c r="I145" s="14"/>
      <c r="J145" s="10" t="s">
        <v>16</v>
      </c>
      <c r="K145" s="10"/>
    </row>
    <row r="146" spans="1:13" s="4" customFormat="1" ht="21.95" customHeight="1" x14ac:dyDescent="0.2">
      <c r="A146" s="15" t="s">
        <v>40</v>
      </c>
      <c r="B146" s="15">
        <f t="shared" ref="B146:B208" si="18">B145+1</f>
        <v>140</v>
      </c>
      <c r="C146" s="16" t="s">
        <v>41</v>
      </c>
      <c r="D146" s="15" t="s">
        <v>20</v>
      </c>
      <c r="E146" s="33">
        <f>SUM(E147:E154)</f>
        <v>2680.8</v>
      </c>
      <c r="F146" s="33"/>
      <c r="G146" s="33">
        <f t="shared" ref="G146:G240" si="19">E146*F146</f>
        <v>0</v>
      </c>
      <c r="H146" s="17"/>
      <c r="I146" s="18"/>
      <c r="J146" s="15" t="s">
        <v>18</v>
      </c>
      <c r="K146" s="15"/>
      <c r="M146" s="4">
        <v>2575.6999999999998</v>
      </c>
    </row>
    <row r="147" spans="1:13" s="4" customFormat="1" ht="21.95" customHeight="1" x14ac:dyDescent="0.2">
      <c r="A147" s="19" t="s">
        <v>40</v>
      </c>
      <c r="B147" s="19">
        <f t="shared" si="18"/>
        <v>141</v>
      </c>
      <c r="C147" s="20" t="s">
        <v>214</v>
      </c>
      <c r="D147" s="21" t="s">
        <v>20</v>
      </c>
      <c r="E147" s="34">
        <v>177.9</v>
      </c>
      <c r="F147" s="34"/>
      <c r="G147" s="34">
        <f t="shared" si="19"/>
        <v>0</v>
      </c>
      <c r="H147" s="34"/>
      <c r="I147" s="22"/>
      <c r="J147" s="19" t="s">
        <v>19</v>
      </c>
      <c r="K147" s="19"/>
      <c r="M147" s="42">
        <v>179.7</v>
      </c>
    </row>
    <row r="148" spans="1:13" s="4" customFormat="1" ht="21.95" customHeight="1" x14ac:dyDescent="0.2">
      <c r="A148" s="19" t="s">
        <v>40</v>
      </c>
      <c r="B148" s="19">
        <f t="shared" si="18"/>
        <v>142</v>
      </c>
      <c r="C148" s="20" t="s">
        <v>215</v>
      </c>
      <c r="D148" s="21" t="s">
        <v>20</v>
      </c>
      <c r="E148" s="34">
        <v>1114.5999999999999</v>
      </c>
      <c r="F148" s="34"/>
      <c r="G148" s="34">
        <f t="shared" si="19"/>
        <v>0</v>
      </c>
      <c r="H148" s="34"/>
      <c r="I148" s="22"/>
      <c r="J148" s="19" t="s">
        <v>19</v>
      </c>
      <c r="K148" s="19"/>
      <c r="M148" s="42">
        <v>1023.7</v>
      </c>
    </row>
    <row r="149" spans="1:13" s="4" customFormat="1" ht="21.95" customHeight="1" x14ac:dyDescent="0.2">
      <c r="A149" s="19" t="s">
        <v>40</v>
      </c>
      <c r="B149" s="19">
        <f t="shared" si="18"/>
        <v>143</v>
      </c>
      <c r="C149" s="20" t="s">
        <v>216</v>
      </c>
      <c r="D149" s="21" t="s">
        <v>20</v>
      </c>
      <c r="E149" s="34">
        <v>450.7</v>
      </c>
      <c r="F149" s="34"/>
      <c r="G149" s="34">
        <f t="shared" si="19"/>
        <v>0</v>
      </c>
      <c r="H149" s="34"/>
      <c r="I149" s="22"/>
      <c r="J149" s="19" t="s">
        <v>19</v>
      </c>
      <c r="K149" s="19"/>
      <c r="M149" s="42">
        <v>448.2</v>
      </c>
    </row>
    <row r="150" spans="1:13" s="4" customFormat="1" ht="21.95" customHeight="1" x14ac:dyDescent="0.2">
      <c r="A150" s="19" t="s">
        <v>40</v>
      </c>
      <c r="B150" s="19">
        <f t="shared" si="18"/>
        <v>144</v>
      </c>
      <c r="C150" s="20" t="s">
        <v>221</v>
      </c>
      <c r="D150" s="21" t="s">
        <v>20</v>
      </c>
      <c r="E150" s="34">
        <v>885.6</v>
      </c>
      <c r="F150" s="34"/>
      <c r="G150" s="34">
        <f t="shared" si="19"/>
        <v>0</v>
      </c>
      <c r="H150" s="34"/>
      <c r="I150" s="22"/>
      <c r="J150" s="19" t="s">
        <v>19</v>
      </c>
      <c r="K150" s="19"/>
      <c r="M150" s="42">
        <v>871.7</v>
      </c>
    </row>
    <row r="151" spans="1:13" s="4" customFormat="1" ht="21.95" customHeight="1" x14ac:dyDescent="0.2">
      <c r="A151" s="19" t="s">
        <v>40</v>
      </c>
      <c r="B151" s="19">
        <f t="shared" si="18"/>
        <v>145</v>
      </c>
      <c r="C151" s="20" t="s">
        <v>217</v>
      </c>
      <c r="D151" s="21" t="s">
        <v>20</v>
      </c>
      <c r="E151" s="34">
        <v>11.5</v>
      </c>
      <c r="F151" s="34"/>
      <c r="G151" s="34">
        <f t="shared" si="19"/>
        <v>0</v>
      </c>
      <c r="H151" s="34"/>
      <c r="I151" s="22"/>
      <c r="J151" s="19" t="s">
        <v>19</v>
      </c>
      <c r="K151" s="19"/>
      <c r="M151" s="42">
        <v>11.5</v>
      </c>
    </row>
    <row r="152" spans="1:13" s="4" customFormat="1" ht="21.95" customHeight="1" x14ac:dyDescent="0.2">
      <c r="A152" s="19" t="s">
        <v>40</v>
      </c>
      <c r="B152" s="19">
        <f t="shared" si="18"/>
        <v>146</v>
      </c>
      <c r="C152" s="20" t="s">
        <v>218</v>
      </c>
      <c r="D152" s="21" t="s">
        <v>20</v>
      </c>
      <c r="E152" s="34">
        <v>33.4</v>
      </c>
      <c r="F152" s="34"/>
      <c r="G152" s="34">
        <f t="shared" si="19"/>
        <v>0</v>
      </c>
      <c r="H152" s="34"/>
      <c r="I152" s="22"/>
      <c r="J152" s="19" t="s">
        <v>19</v>
      </c>
      <c r="K152" s="19"/>
      <c r="M152" s="42">
        <v>33.799999999999997</v>
      </c>
    </row>
    <row r="153" spans="1:13" s="4" customFormat="1" ht="21.95" customHeight="1" x14ac:dyDescent="0.2">
      <c r="A153" s="19" t="s">
        <v>40</v>
      </c>
      <c r="B153" s="19">
        <f t="shared" si="18"/>
        <v>147</v>
      </c>
      <c r="C153" s="20" t="s">
        <v>219</v>
      </c>
      <c r="D153" s="21" t="s">
        <v>20</v>
      </c>
      <c r="E153" s="34">
        <v>3</v>
      </c>
      <c r="F153" s="34"/>
      <c r="G153" s="34">
        <f t="shared" si="19"/>
        <v>0</v>
      </c>
      <c r="H153" s="34"/>
      <c r="I153" s="22"/>
      <c r="J153" s="19" t="s">
        <v>19</v>
      </c>
      <c r="K153" s="19"/>
      <c r="M153" s="42">
        <v>3</v>
      </c>
    </row>
    <row r="154" spans="1:13" s="4" customFormat="1" ht="21.95" customHeight="1" x14ac:dyDescent="0.2">
      <c r="A154" s="19" t="s">
        <v>40</v>
      </c>
      <c r="B154" s="19">
        <f t="shared" si="18"/>
        <v>148</v>
      </c>
      <c r="C154" s="20" t="s">
        <v>220</v>
      </c>
      <c r="D154" s="21" t="s">
        <v>20</v>
      </c>
      <c r="E154" s="34">
        <v>4.0999999999999996</v>
      </c>
      <c r="F154" s="34"/>
      <c r="G154" s="34">
        <f t="shared" si="19"/>
        <v>0</v>
      </c>
      <c r="H154" s="34"/>
      <c r="I154" s="22"/>
      <c r="J154" s="19" t="s">
        <v>19</v>
      </c>
      <c r="K154" s="19"/>
      <c r="M154" s="42">
        <v>4.0999999999999996</v>
      </c>
    </row>
    <row r="155" spans="1:13" s="4" customFormat="1" ht="21.95" customHeight="1" x14ac:dyDescent="0.2">
      <c r="A155" s="19" t="s">
        <v>40</v>
      </c>
      <c r="B155" s="19">
        <f t="shared" si="18"/>
        <v>149</v>
      </c>
      <c r="C155" s="20" t="s">
        <v>183</v>
      </c>
      <c r="D155" s="21" t="s">
        <v>17</v>
      </c>
      <c r="E155" s="34">
        <v>19</v>
      </c>
      <c r="F155" s="34"/>
      <c r="G155" s="34">
        <f t="shared" si="19"/>
        <v>0</v>
      </c>
      <c r="H155" s="34"/>
      <c r="I155" s="22"/>
      <c r="J155" s="19" t="s">
        <v>19</v>
      </c>
      <c r="K155" s="19"/>
      <c r="M155" s="42">
        <v>16</v>
      </c>
    </row>
    <row r="156" spans="1:13" s="4" customFormat="1" ht="21.95" customHeight="1" x14ac:dyDescent="0.2">
      <c r="A156" s="19" t="s">
        <v>40</v>
      </c>
      <c r="B156" s="19">
        <f t="shared" si="18"/>
        <v>150</v>
      </c>
      <c r="C156" s="20" t="s">
        <v>184</v>
      </c>
      <c r="D156" s="21" t="s">
        <v>17</v>
      </c>
      <c r="E156" s="34">
        <v>20</v>
      </c>
      <c r="F156" s="34"/>
      <c r="G156" s="34">
        <f t="shared" si="19"/>
        <v>0</v>
      </c>
      <c r="H156" s="34"/>
      <c r="I156" s="22"/>
      <c r="J156" s="19" t="s">
        <v>19</v>
      </c>
      <c r="K156" s="19"/>
      <c r="M156" s="42">
        <v>20</v>
      </c>
    </row>
    <row r="157" spans="1:13" s="4" customFormat="1" ht="21.95" customHeight="1" x14ac:dyDescent="0.2">
      <c r="A157" s="19" t="s">
        <v>40</v>
      </c>
      <c r="B157" s="19">
        <f t="shared" si="18"/>
        <v>151</v>
      </c>
      <c r="C157" s="20" t="s">
        <v>185</v>
      </c>
      <c r="D157" s="21" t="s">
        <v>17</v>
      </c>
      <c r="E157" s="34">
        <v>319</v>
      </c>
      <c r="F157" s="34"/>
      <c r="G157" s="34">
        <f t="shared" si="19"/>
        <v>0</v>
      </c>
      <c r="H157" s="34"/>
      <c r="I157" s="22"/>
      <c r="J157" s="19" t="s">
        <v>19</v>
      </c>
      <c r="K157" s="19"/>
      <c r="M157" s="42">
        <v>319</v>
      </c>
    </row>
    <row r="158" spans="1:13" s="4" customFormat="1" ht="21.95" customHeight="1" x14ac:dyDescent="0.2">
      <c r="A158" s="19" t="s">
        <v>40</v>
      </c>
      <c r="B158" s="19">
        <f t="shared" si="18"/>
        <v>152</v>
      </c>
      <c r="C158" s="20" t="s">
        <v>186</v>
      </c>
      <c r="D158" s="21" t="s">
        <v>17</v>
      </c>
      <c r="E158" s="34">
        <v>540</v>
      </c>
      <c r="F158" s="34"/>
      <c r="G158" s="34">
        <f t="shared" si="19"/>
        <v>0</v>
      </c>
      <c r="H158" s="34"/>
      <c r="I158" s="22"/>
      <c r="J158" s="19" t="s">
        <v>19</v>
      </c>
      <c r="K158" s="19"/>
      <c r="M158" s="42">
        <v>540</v>
      </c>
    </row>
    <row r="159" spans="1:13" s="4" customFormat="1" ht="21.95" customHeight="1" x14ac:dyDescent="0.2">
      <c r="A159" s="19" t="s">
        <v>40</v>
      </c>
      <c r="B159" s="19">
        <f t="shared" si="18"/>
        <v>153</v>
      </c>
      <c r="C159" s="20" t="s">
        <v>187</v>
      </c>
      <c r="D159" s="21" t="s">
        <v>17</v>
      </c>
      <c r="E159" s="34">
        <v>24</v>
      </c>
      <c r="F159" s="34"/>
      <c r="G159" s="34">
        <f t="shared" si="19"/>
        <v>0</v>
      </c>
      <c r="H159" s="34"/>
      <c r="I159" s="22"/>
      <c r="J159" s="19" t="s">
        <v>19</v>
      </c>
      <c r="K159" s="19"/>
      <c r="M159" s="42">
        <v>15</v>
      </c>
    </row>
    <row r="160" spans="1:13" s="4" customFormat="1" ht="21.95" customHeight="1" x14ac:dyDescent="0.2">
      <c r="A160" s="19" t="s">
        <v>40</v>
      </c>
      <c r="B160" s="19">
        <f>B158+1</f>
        <v>153</v>
      </c>
      <c r="C160" s="20" t="s">
        <v>222</v>
      </c>
      <c r="D160" s="21" t="s">
        <v>17</v>
      </c>
      <c r="E160" s="34">
        <v>1</v>
      </c>
      <c r="F160" s="34"/>
      <c r="G160" s="34">
        <f t="shared" ref="G160" si="20">E160*F160</f>
        <v>0</v>
      </c>
      <c r="H160" s="34"/>
      <c r="I160" s="22"/>
      <c r="J160" s="19" t="s">
        <v>19</v>
      </c>
      <c r="K160" s="19"/>
      <c r="M160" s="42">
        <v>0</v>
      </c>
    </row>
    <row r="161" spans="1:13" s="4" customFormat="1" ht="21.95" customHeight="1" x14ac:dyDescent="0.2">
      <c r="A161" s="19" t="s">
        <v>40</v>
      </c>
      <c r="B161" s="19">
        <f>B159+1</f>
        <v>154</v>
      </c>
      <c r="C161" s="20" t="s">
        <v>54</v>
      </c>
      <c r="D161" s="21" t="s">
        <v>17</v>
      </c>
      <c r="E161" s="34">
        <v>8</v>
      </c>
      <c r="F161" s="34"/>
      <c r="G161" s="34">
        <f t="shared" si="19"/>
        <v>0</v>
      </c>
      <c r="H161" s="34"/>
      <c r="I161" s="22"/>
      <c r="J161" s="19" t="s">
        <v>19</v>
      </c>
      <c r="K161" s="19"/>
      <c r="M161" s="42">
        <v>8</v>
      </c>
    </row>
    <row r="162" spans="1:13" s="4" customFormat="1" ht="21.95" customHeight="1" x14ac:dyDescent="0.2">
      <c r="A162" s="19" t="s">
        <v>40</v>
      </c>
      <c r="B162" s="19">
        <f t="shared" si="18"/>
        <v>155</v>
      </c>
      <c r="C162" s="20" t="s">
        <v>55</v>
      </c>
      <c r="D162" s="21" t="s">
        <v>17</v>
      </c>
      <c r="E162" s="34">
        <v>24</v>
      </c>
      <c r="F162" s="34"/>
      <c r="G162" s="34">
        <f t="shared" si="19"/>
        <v>0</v>
      </c>
      <c r="H162" s="34"/>
      <c r="I162" s="22"/>
      <c r="J162" s="19" t="s">
        <v>19</v>
      </c>
      <c r="K162" s="19"/>
      <c r="M162" s="42">
        <v>26</v>
      </c>
    </row>
    <row r="163" spans="1:13" s="4" customFormat="1" ht="21.95" customHeight="1" x14ac:dyDescent="0.2">
      <c r="A163" s="19" t="s">
        <v>40</v>
      </c>
      <c r="B163" s="19">
        <f t="shared" si="18"/>
        <v>156</v>
      </c>
      <c r="C163" s="20" t="s">
        <v>188</v>
      </c>
      <c r="D163" s="21" t="s">
        <v>17</v>
      </c>
      <c r="E163" s="34">
        <v>4</v>
      </c>
      <c r="F163" s="34"/>
      <c r="G163" s="34">
        <f t="shared" si="19"/>
        <v>0</v>
      </c>
      <c r="H163" s="34"/>
      <c r="I163" s="22"/>
      <c r="J163" s="19" t="s">
        <v>19</v>
      </c>
      <c r="K163" s="19"/>
      <c r="M163" s="42">
        <v>4</v>
      </c>
    </row>
    <row r="164" spans="1:13" s="4" customFormat="1" ht="21.95" customHeight="1" x14ac:dyDescent="0.2">
      <c r="A164" s="19" t="s">
        <v>40</v>
      </c>
      <c r="B164" s="19">
        <f t="shared" si="18"/>
        <v>157</v>
      </c>
      <c r="C164" s="20" t="s">
        <v>57</v>
      </c>
      <c r="D164" s="21" t="s">
        <v>17</v>
      </c>
      <c r="E164" s="34">
        <v>4</v>
      </c>
      <c r="F164" s="34"/>
      <c r="G164" s="34">
        <f t="shared" si="19"/>
        <v>0</v>
      </c>
      <c r="H164" s="34"/>
      <c r="I164" s="22"/>
      <c r="J164" s="19" t="s">
        <v>19</v>
      </c>
      <c r="K164" s="19"/>
      <c r="M164" s="42">
        <v>4</v>
      </c>
    </row>
    <row r="165" spans="1:13" s="4" customFormat="1" ht="21.95" customHeight="1" x14ac:dyDescent="0.2">
      <c r="A165" s="19" t="s">
        <v>40</v>
      </c>
      <c r="B165" s="19">
        <f t="shared" si="18"/>
        <v>158</v>
      </c>
      <c r="C165" s="20" t="s">
        <v>189</v>
      </c>
      <c r="D165" s="21" t="s">
        <v>17</v>
      </c>
      <c r="E165" s="34">
        <v>1</v>
      </c>
      <c r="F165" s="34"/>
      <c r="G165" s="34">
        <f t="shared" si="19"/>
        <v>0</v>
      </c>
      <c r="H165" s="34"/>
      <c r="I165" s="22"/>
      <c r="J165" s="19" t="s">
        <v>19</v>
      </c>
      <c r="K165" s="19"/>
      <c r="M165" s="42">
        <v>1</v>
      </c>
    </row>
    <row r="166" spans="1:13" s="4" customFormat="1" ht="21.95" customHeight="1" x14ac:dyDescent="0.2">
      <c r="A166" s="47" t="s">
        <v>40</v>
      </c>
      <c r="B166" s="47">
        <f t="shared" si="18"/>
        <v>159</v>
      </c>
      <c r="C166" s="48" t="s">
        <v>190</v>
      </c>
      <c r="D166" s="49" t="s">
        <v>17</v>
      </c>
      <c r="E166" s="51"/>
      <c r="F166" s="51"/>
      <c r="G166" s="51">
        <f t="shared" si="19"/>
        <v>0</v>
      </c>
      <c r="H166" s="51"/>
      <c r="I166" s="52"/>
      <c r="J166" s="47" t="s">
        <v>19</v>
      </c>
      <c r="K166" s="47"/>
      <c r="M166" s="42">
        <v>61</v>
      </c>
    </row>
    <row r="167" spans="1:13" s="4" customFormat="1" ht="21.95" customHeight="1" x14ac:dyDescent="0.2">
      <c r="A167" s="19" t="s">
        <v>40</v>
      </c>
      <c r="B167" s="19">
        <f t="shared" si="18"/>
        <v>160</v>
      </c>
      <c r="C167" s="20" t="s">
        <v>191</v>
      </c>
      <c r="D167" s="21" t="s">
        <v>17</v>
      </c>
      <c r="E167" s="34">
        <v>27</v>
      </c>
      <c r="F167" s="34"/>
      <c r="G167" s="34">
        <f t="shared" si="19"/>
        <v>0</v>
      </c>
      <c r="H167" s="34"/>
      <c r="I167" s="22"/>
      <c r="J167" s="19" t="s">
        <v>19</v>
      </c>
      <c r="K167" s="19"/>
      <c r="M167" s="42">
        <v>3</v>
      </c>
    </row>
    <row r="168" spans="1:13" s="4" customFormat="1" ht="21.95" customHeight="1" x14ac:dyDescent="0.2">
      <c r="A168" s="19" t="s">
        <v>40</v>
      </c>
      <c r="B168" s="19">
        <f t="shared" si="18"/>
        <v>161</v>
      </c>
      <c r="C168" s="20" t="s">
        <v>58</v>
      </c>
      <c r="D168" s="21" t="s">
        <v>17</v>
      </c>
      <c r="E168" s="34">
        <v>4</v>
      </c>
      <c r="F168" s="34"/>
      <c r="G168" s="34">
        <f t="shared" si="19"/>
        <v>0</v>
      </c>
      <c r="H168" s="34"/>
      <c r="I168" s="22"/>
      <c r="J168" s="19" t="s">
        <v>19</v>
      </c>
      <c r="K168" s="19"/>
      <c r="M168" s="42">
        <v>4</v>
      </c>
    </row>
    <row r="169" spans="1:13" s="4" customFormat="1" ht="21.95" customHeight="1" x14ac:dyDescent="0.2">
      <c r="A169" s="19" t="s">
        <v>40</v>
      </c>
      <c r="B169" s="19">
        <f t="shared" si="18"/>
        <v>162</v>
      </c>
      <c r="C169" s="20" t="s">
        <v>192</v>
      </c>
      <c r="D169" s="21" t="s">
        <v>17</v>
      </c>
      <c r="E169" s="34">
        <v>35</v>
      </c>
      <c r="F169" s="34"/>
      <c r="G169" s="34">
        <f t="shared" si="19"/>
        <v>0</v>
      </c>
      <c r="H169" s="34"/>
      <c r="I169" s="22"/>
      <c r="J169" s="19" t="s">
        <v>19</v>
      </c>
      <c r="K169" s="19"/>
      <c r="M169" s="42">
        <v>16</v>
      </c>
    </row>
    <row r="170" spans="1:13" s="4" customFormat="1" ht="21.95" customHeight="1" x14ac:dyDescent="0.2">
      <c r="A170" s="19" t="s">
        <v>40</v>
      </c>
      <c r="B170" s="19">
        <f t="shared" si="18"/>
        <v>163</v>
      </c>
      <c r="C170" s="20" t="s">
        <v>59</v>
      </c>
      <c r="D170" s="21" t="s">
        <v>17</v>
      </c>
      <c r="E170" s="34">
        <v>8</v>
      </c>
      <c r="F170" s="34"/>
      <c r="G170" s="34">
        <f t="shared" si="19"/>
        <v>0</v>
      </c>
      <c r="H170" s="34"/>
      <c r="I170" s="22"/>
      <c r="J170" s="19" t="s">
        <v>19</v>
      </c>
      <c r="K170" s="19"/>
      <c r="M170" s="42">
        <v>8</v>
      </c>
    </row>
    <row r="171" spans="1:13" s="4" customFormat="1" ht="21.95" customHeight="1" x14ac:dyDescent="0.2">
      <c r="A171" s="19" t="s">
        <v>40</v>
      </c>
      <c r="B171" s="19">
        <f t="shared" si="18"/>
        <v>164</v>
      </c>
      <c r="C171" s="20" t="s">
        <v>193</v>
      </c>
      <c r="D171" s="21" t="s">
        <v>17</v>
      </c>
      <c r="E171" s="34">
        <v>29</v>
      </c>
      <c r="F171" s="34"/>
      <c r="G171" s="34">
        <f t="shared" si="19"/>
        <v>0</v>
      </c>
      <c r="H171" s="34"/>
      <c r="I171" s="22"/>
      <c r="J171" s="19" t="s">
        <v>19</v>
      </c>
      <c r="K171" s="19"/>
      <c r="M171" s="42">
        <v>29</v>
      </c>
    </row>
    <row r="172" spans="1:13" s="4" customFormat="1" ht="21.95" customHeight="1" x14ac:dyDescent="0.2">
      <c r="A172" s="19" t="s">
        <v>40</v>
      </c>
      <c r="B172" s="19">
        <f t="shared" si="18"/>
        <v>165</v>
      </c>
      <c r="C172" s="20" t="s">
        <v>60</v>
      </c>
      <c r="D172" s="21" t="s">
        <v>17</v>
      </c>
      <c r="E172" s="34">
        <v>24</v>
      </c>
      <c r="F172" s="34"/>
      <c r="G172" s="34">
        <f t="shared" si="19"/>
        <v>0</v>
      </c>
      <c r="H172" s="34"/>
      <c r="I172" s="22"/>
      <c r="J172" s="19" t="s">
        <v>19</v>
      </c>
      <c r="K172" s="19"/>
      <c r="M172" s="42">
        <v>24</v>
      </c>
    </row>
    <row r="173" spans="1:13" s="4" customFormat="1" ht="21.95" customHeight="1" x14ac:dyDescent="0.2">
      <c r="A173" s="19" t="s">
        <v>40</v>
      </c>
      <c r="B173" s="19">
        <f t="shared" si="18"/>
        <v>166</v>
      </c>
      <c r="C173" s="20" t="s">
        <v>194</v>
      </c>
      <c r="D173" s="21" t="s">
        <v>17</v>
      </c>
      <c r="E173" s="34">
        <v>4</v>
      </c>
      <c r="F173" s="34"/>
      <c r="G173" s="34">
        <f t="shared" si="19"/>
        <v>0</v>
      </c>
      <c r="H173" s="34"/>
      <c r="I173" s="22"/>
      <c r="J173" s="19" t="s">
        <v>19</v>
      </c>
      <c r="K173" s="19"/>
      <c r="M173" s="42">
        <v>4</v>
      </c>
    </row>
    <row r="174" spans="1:13" s="4" customFormat="1" ht="21.95" customHeight="1" x14ac:dyDescent="0.2">
      <c r="A174" s="19" t="s">
        <v>40</v>
      </c>
      <c r="B174" s="19">
        <f t="shared" si="18"/>
        <v>167</v>
      </c>
      <c r="C174" s="20" t="s">
        <v>61</v>
      </c>
      <c r="D174" s="21" t="s">
        <v>17</v>
      </c>
      <c r="E174" s="34">
        <v>337</v>
      </c>
      <c r="F174" s="34"/>
      <c r="G174" s="34">
        <f t="shared" si="19"/>
        <v>0</v>
      </c>
      <c r="H174" s="34"/>
      <c r="I174" s="22"/>
      <c r="J174" s="19" t="s">
        <v>19</v>
      </c>
      <c r="K174" s="19"/>
      <c r="M174" s="42">
        <v>335</v>
      </c>
    </row>
    <row r="175" spans="1:13" s="4" customFormat="1" ht="21.95" customHeight="1" x14ac:dyDescent="0.2">
      <c r="A175" s="19" t="s">
        <v>40</v>
      </c>
      <c r="B175" s="19">
        <f t="shared" si="18"/>
        <v>168</v>
      </c>
      <c r="C175" s="20" t="s">
        <v>62</v>
      </c>
      <c r="D175" s="21" t="s">
        <v>17</v>
      </c>
      <c r="E175" s="34">
        <v>1</v>
      </c>
      <c r="F175" s="34"/>
      <c r="G175" s="34">
        <f t="shared" si="19"/>
        <v>0</v>
      </c>
      <c r="H175" s="34"/>
      <c r="I175" s="22"/>
      <c r="J175" s="19" t="s">
        <v>19</v>
      </c>
      <c r="K175" s="19"/>
      <c r="M175" s="42">
        <v>1</v>
      </c>
    </row>
    <row r="176" spans="1:13" s="4" customFormat="1" ht="21.95" customHeight="1" x14ac:dyDescent="0.2">
      <c r="A176" s="19" t="s">
        <v>40</v>
      </c>
      <c r="B176" s="19">
        <f t="shared" si="18"/>
        <v>169</v>
      </c>
      <c r="C176" s="20" t="s">
        <v>63</v>
      </c>
      <c r="D176" s="21" t="s">
        <v>17</v>
      </c>
      <c r="E176" s="34">
        <v>3</v>
      </c>
      <c r="F176" s="34"/>
      <c r="G176" s="34">
        <f t="shared" si="19"/>
        <v>0</v>
      </c>
      <c r="H176" s="34"/>
      <c r="I176" s="22"/>
      <c r="J176" s="19" t="s">
        <v>19</v>
      </c>
      <c r="K176" s="19"/>
      <c r="M176" s="42">
        <v>3</v>
      </c>
    </row>
    <row r="177" spans="1:13" s="4" customFormat="1" ht="21.95" customHeight="1" x14ac:dyDescent="0.2">
      <c r="A177" s="19" t="s">
        <v>40</v>
      </c>
      <c r="B177" s="19">
        <f t="shared" si="18"/>
        <v>170</v>
      </c>
      <c r="C177" s="20" t="s">
        <v>195</v>
      </c>
      <c r="D177" s="21" t="s">
        <v>17</v>
      </c>
      <c r="E177" s="34">
        <v>5</v>
      </c>
      <c r="F177" s="34"/>
      <c r="G177" s="34">
        <f t="shared" si="19"/>
        <v>0</v>
      </c>
      <c r="H177" s="34"/>
      <c r="I177" s="22"/>
      <c r="J177" s="19" t="s">
        <v>19</v>
      </c>
      <c r="K177" s="19"/>
      <c r="M177" s="42">
        <v>5</v>
      </c>
    </row>
    <row r="178" spans="1:13" s="4" customFormat="1" ht="21.95" customHeight="1" x14ac:dyDescent="0.2">
      <c r="A178" s="19" t="s">
        <v>40</v>
      </c>
      <c r="B178" s="19">
        <f t="shared" si="18"/>
        <v>171</v>
      </c>
      <c r="C178" s="20" t="s">
        <v>64</v>
      </c>
      <c r="D178" s="21" t="s">
        <v>17</v>
      </c>
      <c r="E178" s="34">
        <v>4</v>
      </c>
      <c r="F178" s="34"/>
      <c r="G178" s="34">
        <f t="shared" si="19"/>
        <v>0</v>
      </c>
      <c r="H178" s="34"/>
      <c r="I178" s="22"/>
      <c r="J178" s="19" t="s">
        <v>19</v>
      </c>
      <c r="K178" s="19"/>
      <c r="M178" s="42">
        <v>4</v>
      </c>
    </row>
    <row r="179" spans="1:13" s="4" customFormat="1" ht="21.95" customHeight="1" x14ac:dyDescent="0.2">
      <c r="A179" s="19" t="s">
        <v>40</v>
      </c>
      <c r="B179" s="19">
        <f t="shared" si="18"/>
        <v>172</v>
      </c>
      <c r="C179" s="20" t="s">
        <v>196</v>
      </c>
      <c r="D179" s="21" t="s">
        <v>17</v>
      </c>
      <c r="E179" s="34">
        <v>1</v>
      </c>
      <c r="F179" s="34"/>
      <c r="G179" s="34">
        <f t="shared" si="19"/>
        <v>0</v>
      </c>
      <c r="H179" s="34"/>
      <c r="I179" s="22"/>
      <c r="J179" s="19" t="s">
        <v>19</v>
      </c>
      <c r="K179" s="19"/>
      <c r="M179" s="42">
        <v>1</v>
      </c>
    </row>
    <row r="180" spans="1:13" s="4" customFormat="1" ht="21.95" customHeight="1" x14ac:dyDescent="0.2">
      <c r="A180" s="19" t="s">
        <v>40</v>
      </c>
      <c r="B180" s="19">
        <f t="shared" si="18"/>
        <v>173</v>
      </c>
      <c r="C180" s="20" t="s">
        <v>197</v>
      </c>
      <c r="D180" s="21" t="s">
        <v>17</v>
      </c>
      <c r="E180" s="34">
        <v>1</v>
      </c>
      <c r="F180" s="34"/>
      <c r="G180" s="34">
        <f t="shared" si="19"/>
        <v>0</v>
      </c>
      <c r="H180" s="34"/>
      <c r="I180" s="22"/>
      <c r="J180" s="19" t="s">
        <v>19</v>
      </c>
      <c r="K180" s="19"/>
      <c r="M180" s="42">
        <v>1</v>
      </c>
    </row>
    <row r="181" spans="1:13" s="4" customFormat="1" ht="21.95" customHeight="1" x14ac:dyDescent="0.2">
      <c r="A181" s="19" t="s">
        <v>40</v>
      </c>
      <c r="B181" s="19">
        <f t="shared" si="18"/>
        <v>174</v>
      </c>
      <c r="C181" s="20" t="s">
        <v>198</v>
      </c>
      <c r="D181" s="21" t="s">
        <v>17</v>
      </c>
      <c r="E181" s="34">
        <v>1</v>
      </c>
      <c r="F181" s="34"/>
      <c r="G181" s="34">
        <f t="shared" si="19"/>
        <v>0</v>
      </c>
      <c r="H181" s="34"/>
      <c r="I181" s="22"/>
      <c r="J181" s="19" t="s">
        <v>19</v>
      </c>
      <c r="K181" s="19"/>
      <c r="M181" s="42">
        <v>1</v>
      </c>
    </row>
    <row r="182" spans="1:13" s="4" customFormat="1" ht="21.95" customHeight="1" x14ac:dyDescent="0.2">
      <c r="A182" s="19" t="s">
        <v>40</v>
      </c>
      <c r="B182" s="19">
        <f t="shared" si="18"/>
        <v>175</v>
      </c>
      <c r="C182" s="20" t="s">
        <v>199</v>
      </c>
      <c r="D182" s="21" t="s">
        <v>17</v>
      </c>
      <c r="E182" s="34">
        <v>67</v>
      </c>
      <c r="F182" s="34"/>
      <c r="G182" s="34">
        <f t="shared" si="19"/>
        <v>0</v>
      </c>
      <c r="H182" s="34"/>
      <c r="I182" s="22"/>
      <c r="J182" s="19" t="s">
        <v>19</v>
      </c>
      <c r="K182" s="19"/>
      <c r="M182" s="42">
        <v>67</v>
      </c>
    </row>
    <row r="183" spans="1:13" s="4" customFormat="1" ht="21.95" customHeight="1" x14ac:dyDescent="0.2">
      <c r="A183" s="19" t="s">
        <v>40</v>
      </c>
      <c r="B183" s="19">
        <f t="shared" si="18"/>
        <v>176</v>
      </c>
      <c r="C183" s="20" t="s">
        <v>200</v>
      </c>
      <c r="D183" s="21" t="s">
        <v>17</v>
      </c>
      <c r="E183" s="34">
        <v>13</v>
      </c>
      <c r="F183" s="34"/>
      <c r="G183" s="34">
        <f t="shared" si="19"/>
        <v>0</v>
      </c>
      <c r="H183" s="34"/>
      <c r="I183" s="22"/>
      <c r="J183" s="19" t="s">
        <v>19</v>
      </c>
      <c r="K183" s="19"/>
      <c r="M183" s="42">
        <v>13</v>
      </c>
    </row>
    <row r="184" spans="1:13" s="4" customFormat="1" ht="21.95" customHeight="1" x14ac:dyDescent="0.2">
      <c r="A184" s="19" t="s">
        <v>40</v>
      </c>
      <c r="B184" s="19">
        <f t="shared" si="18"/>
        <v>177</v>
      </c>
      <c r="C184" s="20" t="s">
        <v>67</v>
      </c>
      <c r="D184" s="21" t="s">
        <v>17</v>
      </c>
      <c r="E184" s="34">
        <v>203</v>
      </c>
      <c r="F184" s="34"/>
      <c r="G184" s="34">
        <f t="shared" si="19"/>
        <v>0</v>
      </c>
      <c r="H184" s="34"/>
      <c r="I184" s="22"/>
      <c r="J184" s="19" t="s">
        <v>19</v>
      </c>
      <c r="K184" s="19"/>
      <c r="M184" s="42">
        <v>203</v>
      </c>
    </row>
    <row r="185" spans="1:13" s="4" customFormat="1" ht="21.95" customHeight="1" x14ac:dyDescent="0.2">
      <c r="A185" s="19" t="s">
        <v>40</v>
      </c>
      <c r="B185" s="19">
        <f t="shared" si="18"/>
        <v>178</v>
      </c>
      <c r="C185" s="20" t="s">
        <v>201</v>
      </c>
      <c r="D185" s="21" t="s">
        <v>17</v>
      </c>
      <c r="E185" s="34">
        <v>12</v>
      </c>
      <c r="F185" s="34"/>
      <c r="G185" s="34">
        <f t="shared" si="19"/>
        <v>0</v>
      </c>
      <c r="H185" s="34"/>
      <c r="I185" s="22"/>
      <c r="J185" s="19" t="s">
        <v>19</v>
      </c>
      <c r="K185" s="19"/>
      <c r="M185" s="42">
        <v>12</v>
      </c>
    </row>
    <row r="186" spans="1:13" s="4" customFormat="1" ht="21.95" customHeight="1" x14ac:dyDescent="0.2">
      <c r="A186" s="19" t="s">
        <v>40</v>
      </c>
      <c r="B186" s="19">
        <f t="shared" si="18"/>
        <v>179</v>
      </c>
      <c r="C186" s="20" t="s">
        <v>202</v>
      </c>
      <c r="D186" s="21" t="s">
        <v>17</v>
      </c>
      <c r="E186" s="34">
        <v>4</v>
      </c>
      <c r="F186" s="34"/>
      <c r="G186" s="34">
        <f t="shared" si="19"/>
        <v>0</v>
      </c>
      <c r="H186" s="34"/>
      <c r="I186" s="22"/>
      <c r="J186" s="19" t="s">
        <v>19</v>
      </c>
      <c r="K186" s="19"/>
      <c r="M186" s="42">
        <v>4</v>
      </c>
    </row>
    <row r="187" spans="1:13" s="4" customFormat="1" ht="21.95" customHeight="1" x14ac:dyDescent="0.2">
      <c r="A187" s="19" t="s">
        <v>40</v>
      </c>
      <c r="B187" s="19">
        <f t="shared" si="18"/>
        <v>180</v>
      </c>
      <c r="C187" s="20" t="s">
        <v>70</v>
      </c>
      <c r="D187" s="21" t="s">
        <v>17</v>
      </c>
      <c r="E187" s="34">
        <v>6</v>
      </c>
      <c r="F187" s="34"/>
      <c r="G187" s="34">
        <f t="shared" si="19"/>
        <v>0</v>
      </c>
      <c r="H187" s="34"/>
      <c r="I187" s="22"/>
      <c r="J187" s="19" t="s">
        <v>19</v>
      </c>
      <c r="K187" s="19"/>
      <c r="M187" s="42">
        <v>6</v>
      </c>
    </row>
    <row r="188" spans="1:13" s="4" customFormat="1" ht="21.95" customHeight="1" x14ac:dyDescent="0.2">
      <c r="A188" s="19" t="s">
        <v>40</v>
      </c>
      <c r="B188" s="19">
        <f t="shared" si="18"/>
        <v>181</v>
      </c>
      <c r="C188" s="20" t="s">
        <v>203</v>
      </c>
      <c r="D188" s="21" t="s">
        <v>17</v>
      </c>
      <c r="E188" s="34">
        <v>2</v>
      </c>
      <c r="F188" s="34"/>
      <c r="G188" s="34">
        <f t="shared" si="19"/>
        <v>0</v>
      </c>
      <c r="H188" s="34"/>
      <c r="I188" s="22"/>
      <c r="J188" s="19" t="s">
        <v>19</v>
      </c>
      <c r="K188" s="19"/>
      <c r="M188" s="42">
        <v>2</v>
      </c>
    </row>
    <row r="189" spans="1:13" s="4" customFormat="1" ht="21.95" customHeight="1" x14ac:dyDescent="0.2">
      <c r="A189" s="19" t="s">
        <v>40</v>
      </c>
      <c r="B189" s="19">
        <f t="shared" si="18"/>
        <v>182</v>
      </c>
      <c r="C189" s="20" t="s">
        <v>204</v>
      </c>
      <c r="D189" s="21" t="s">
        <v>17</v>
      </c>
      <c r="E189" s="34">
        <v>1</v>
      </c>
      <c r="F189" s="34"/>
      <c r="G189" s="34">
        <f t="shared" si="19"/>
        <v>0</v>
      </c>
      <c r="H189" s="34"/>
      <c r="I189" s="22"/>
      <c r="J189" s="19" t="s">
        <v>19</v>
      </c>
      <c r="K189" s="19"/>
      <c r="M189" s="42">
        <v>1</v>
      </c>
    </row>
    <row r="190" spans="1:13" s="4" customFormat="1" ht="21.95" customHeight="1" x14ac:dyDescent="0.2">
      <c r="A190" s="19" t="s">
        <v>40</v>
      </c>
      <c r="B190" s="19">
        <f t="shared" si="18"/>
        <v>183</v>
      </c>
      <c r="C190" s="20" t="s">
        <v>205</v>
      </c>
      <c r="D190" s="21" t="s">
        <v>17</v>
      </c>
      <c r="E190" s="34">
        <v>16</v>
      </c>
      <c r="F190" s="34"/>
      <c r="G190" s="34">
        <f t="shared" si="19"/>
        <v>0</v>
      </c>
      <c r="H190" s="34"/>
      <c r="I190" s="22"/>
      <c r="J190" s="19" t="s">
        <v>19</v>
      </c>
      <c r="K190" s="19"/>
      <c r="M190" s="42">
        <v>16</v>
      </c>
    </row>
    <row r="191" spans="1:13" s="4" customFormat="1" ht="21.95" customHeight="1" x14ac:dyDescent="0.2">
      <c r="A191" s="19" t="s">
        <v>40</v>
      </c>
      <c r="B191" s="19">
        <f t="shared" si="18"/>
        <v>184</v>
      </c>
      <c r="C191" s="20" t="s">
        <v>206</v>
      </c>
      <c r="D191" s="21" t="s">
        <v>17</v>
      </c>
      <c r="E191" s="34">
        <v>16</v>
      </c>
      <c r="F191" s="34"/>
      <c r="G191" s="34">
        <f t="shared" si="19"/>
        <v>0</v>
      </c>
      <c r="H191" s="34"/>
      <c r="I191" s="22"/>
      <c r="J191" s="19" t="s">
        <v>19</v>
      </c>
      <c r="K191" s="19"/>
      <c r="M191" s="42">
        <v>16</v>
      </c>
    </row>
    <row r="192" spans="1:13" s="4" customFormat="1" ht="21.95" customHeight="1" x14ac:dyDescent="0.2">
      <c r="A192" s="19" t="s">
        <v>40</v>
      </c>
      <c r="B192" s="19">
        <f t="shared" si="18"/>
        <v>185</v>
      </c>
      <c r="C192" s="20" t="s">
        <v>207</v>
      </c>
      <c r="D192" s="21" t="s">
        <v>17</v>
      </c>
      <c r="E192" s="34">
        <v>6</v>
      </c>
      <c r="F192" s="34"/>
      <c r="G192" s="34">
        <f t="shared" si="19"/>
        <v>0</v>
      </c>
      <c r="H192" s="34"/>
      <c r="I192" s="22"/>
      <c r="J192" s="19" t="s">
        <v>19</v>
      </c>
      <c r="K192" s="19"/>
      <c r="M192" s="42">
        <v>6</v>
      </c>
    </row>
    <row r="193" spans="1:13" s="4" customFormat="1" ht="21.95" customHeight="1" x14ac:dyDescent="0.2">
      <c r="A193" s="19" t="s">
        <v>40</v>
      </c>
      <c r="B193" s="19">
        <f t="shared" si="18"/>
        <v>186</v>
      </c>
      <c r="C193" s="20" t="s">
        <v>208</v>
      </c>
      <c r="D193" s="21" t="s">
        <v>17</v>
      </c>
      <c r="E193" s="34">
        <v>412</v>
      </c>
      <c r="F193" s="34"/>
      <c r="G193" s="34">
        <f t="shared" si="19"/>
        <v>0</v>
      </c>
      <c r="H193" s="34"/>
      <c r="I193" s="22"/>
      <c r="J193" s="19" t="s">
        <v>19</v>
      </c>
      <c r="K193" s="19"/>
      <c r="M193" s="42">
        <v>380</v>
      </c>
    </row>
    <row r="194" spans="1:13" s="4" customFormat="1" ht="21.95" customHeight="1" x14ac:dyDescent="0.2">
      <c r="A194" s="19" t="s">
        <v>40</v>
      </c>
      <c r="B194" s="19">
        <f t="shared" si="18"/>
        <v>187</v>
      </c>
      <c r="C194" s="20" t="s">
        <v>209</v>
      </c>
      <c r="D194" s="21" t="s">
        <v>17</v>
      </c>
      <c r="E194" s="34">
        <v>1</v>
      </c>
      <c r="F194" s="34"/>
      <c r="G194" s="34">
        <f t="shared" si="19"/>
        <v>0</v>
      </c>
      <c r="H194" s="34"/>
      <c r="I194" s="22"/>
      <c r="J194" s="19" t="s">
        <v>19</v>
      </c>
      <c r="K194" s="19"/>
      <c r="M194" s="42">
        <v>1</v>
      </c>
    </row>
    <row r="195" spans="1:13" s="4" customFormat="1" ht="21.95" customHeight="1" x14ac:dyDescent="0.2">
      <c r="A195" s="19" t="s">
        <v>40</v>
      </c>
      <c r="B195" s="19">
        <f t="shared" si="18"/>
        <v>188</v>
      </c>
      <c r="C195" s="20" t="s">
        <v>76</v>
      </c>
      <c r="D195" s="21" t="s">
        <v>17</v>
      </c>
      <c r="E195" s="34">
        <v>6</v>
      </c>
      <c r="F195" s="34"/>
      <c r="G195" s="34">
        <f t="shared" si="19"/>
        <v>0</v>
      </c>
      <c r="H195" s="34"/>
      <c r="I195" s="22"/>
      <c r="J195" s="19" t="s">
        <v>19</v>
      </c>
      <c r="K195" s="19"/>
      <c r="M195" s="42">
        <v>6</v>
      </c>
    </row>
    <row r="196" spans="1:13" s="4" customFormat="1" ht="21.95" customHeight="1" x14ac:dyDescent="0.2">
      <c r="A196" s="19" t="s">
        <v>40</v>
      </c>
      <c r="B196" s="19">
        <f t="shared" si="18"/>
        <v>189</v>
      </c>
      <c r="C196" s="20" t="s">
        <v>210</v>
      </c>
      <c r="D196" s="21" t="s">
        <v>17</v>
      </c>
      <c r="E196" s="34">
        <v>1</v>
      </c>
      <c r="F196" s="34"/>
      <c r="G196" s="34">
        <f t="shared" si="19"/>
        <v>0</v>
      </c>
      <c r="H196" s="34"/>
      <c r="I196" s="22"/>
      <c r="J196" s="19" t="s">
        <v>19</v>
      </c>
      <c r="K196" s="19"/>
      <c r="M196" s="42">
        <v>1</v>
      </c>
    </row>
    <row r="197" spans="1:13" s="4" customFormat="1" ht="21.95" customHeight="1" x14ac:dyDescent="0.2">
      <c r="A197" s="19" t="s">
        <v>40</v>
      </c>
      <c r="B197" s="19">
        <f t="shared" si="18"/>
        <v>190</v>
      </c>
      <c r="C197" s="20" t="s">
        <v>211</v>
      </c>
      <c r="D197" s="21" t="s">
        <v>17</v>
      </c>
      <c r="E197" s="34">
        <v>2</v>
      </c>
      <c r="F197" s="34"/>
      <c r="G197" s="34">
        <f t="shared" si="19"/>
        <v>0</v>
      </c>
      <c r="H197" s="34"/>
      <c r="I197" s="22"/>
      <c r="J197" s="19" t="s">
        <v>19</v>
      </c>
      <c r="K197" s="19"/>
      <c r="M197" s="42">
        <v>2</v>
      </c>
    </row>
    <row r="198" spans="1:13" s="4" customFormat="1" ht="21.95" customHeight="1" x14ac:dyDescent="0.2">
      <c r="A198" s="19" t="s">
        <v>40</v>
      </c>
      <c r="B198" s="19">
        <f t="shared" si="18"/>
        <v>191</v>
      </c>
      <c r="C198" s="20" t="s">
        <v>77</v>
      </c>
      <c r="D198" s="21" t="s">
        <v>17</v>
      </c>
      <c r="E198" s="34">
        <v>612</v>
      </c>
      <c r="F198" s="34"/>
      <c r="G198" s="34">
        <f t="shared" si="19"/>
        <v>0</v>
      </c>
      <c r="H198" s="34"/>
      <c r="I198" s="22"/>
      <c r="J198" s="19" t="s">
        <v>19</v>
      </c>
      <c r="K198" s="19"/>
      <c r="M198" s="42">
        <v>612</v>
      </c>
    </row>
    <row r="199" spans="1:13" s="4" customFormat="1" ht="21.95" customHeight="1" x14ac:dyDescent="0.2">
      <c r="A199" s="47" t="s">
        <v>40</v>
      </c>
      <c r="B199" s="47">
        <f t="shared" si="18"/>
        <v>192</v>
      </c>
      <c r="C199" s="48" t="s">
        <v>212</v>
      </c>
      <c r="D199" s="49" t="s">
        <v>17</v>
      </c>
      <c r="E199" s="51"/>
      <c r="F199" s="51"/>
      <c r="G199" s="51">
        <f t="shared" si="19"/>
        <v>0</v>
      </c>
      <c r="H199" s="51"/>
      <c r="I199" s="52"/>
      <c r="J199" s="47" t="s">
        <v>19</v>
      </c>
      <c r="K199" s="47"/>
      <c r="M199" s="42">
        <v>77</v>
      </c>
    </row>
    <row r="200" spans="1:13" s="4" customFormat="1" ht="21.95" customHeight="1" x14ac:dyDescent="0.2">
      <c r="A200" s="47" t="s">
        <v>40</v>
      </c>
      <c r="B200" s="47">
        <f t="shared" si="18"/>
        <v>193</v>
      </c>
      <c r="C200" s="48" t="s">
        <v>78</v>
      </c>
      <c r="D200" s="49" t="s">
        <v>17</v>
      </c>
      <c r="E200" s="51"/>
      <c r="F200" s="51"/>
      <c r="G200" s="51">
        <f t="shared" si="19"/>
        <v>0</v>
      </c>
      <c r="H200" s="51"/>
      <c r="I200" s="52"/>
      <c r="J200" s="47" t="s">
        <v>19</v>
      </c>
      <c r="K200" s="47"/>
      <c r="M200" s="42">
        <v>820</v>
      </c>
    </row>
    <row r="201" spans="1:13" s="4" customFormat="1" ht="21.95" customHeight="1" x14ac:dyDescent="0.2">
      <c r="A201" s="47" t="s">
        <v>40</v>
      </c>
      <c r="B201" s="47">
        <f t="shared" si="18"/>
        <v>194</v>
      </c>
      <c r="C201" s="48" t="s">
        <v>79</v>
      </c>
      <c r="D201" s="49" t="s">
        <v>17</v>
      </c>
      <c r="E201" s="51"/>
      <c r="F201" s="51"/>
      <c r="G201" s="51">
        <f t="shared" si="19"/>
        <v>0</v>
      </c>
      <c r="H201" s="51"/>
      <c r="I201" s="52"/>
      <c r="J201" s="47" t="s">
        <v>19</v>
      </c>
      <c r="K201" s="47"/>
      <c r="M201" s="42">
        <v>582</v>
      </c>
    </row>
    <row r="202" spans="1:13" s="4" customFormat="1" ht="21.95" customHeight="1" x14ac:dyDescent="0.2">
      <c r="A202" s="47" t="s">
        <v>40</v>
      </c>
      <c r="B202" s="47">
        <f t="shared" si="18"/>
        <v>195</v>
      </c>
      <c r="C202" s="48" t="s">
        <v>80</v>
      </c>
      <c r="D202" s="49" t="s">
        <v>17</v>
      </c>
      <c r="E202" s="51"/>
      <c r="F202" s="51"/>
      <c r="G202" s="51">
        <f t="shared" si="19"/>
        <v>0</v>
      </c>
      <c r="H202" s="51"/>
      <c r="I202" s="52"/>
      <c r="J202" s="47" t="s">
        <v>19</v>
      </c>
      <c r="K202" s="47"/>
      <c r="M202" s="42">
        <v>8</v>
      </c>
    </row>
    <row r="203" spans="1:13" s="4" customFormat="1" ht="21.95" customHeight="1" x14ac:dyDescent="0.2">
      <c r="A203" s="47" t="s">
        <v>40</v>
      </c>
      <c r="B203" s="47">
        <f t="shared" si="18"/>
        <v>196</v>
      </c>
      <c r="C203" s="48" t="s">
        <v>81</v>
      </c>
      <c r="D203" s="49" t="s">
        <v>17</v>
      </c>
      <c r="E203" s="51"/>
      <c r="F203" s="51"/>
      <c r="G203" s="51">
        <f t="shared" si="19"/>
        <v>0</v>
      </c>
      <c r="H203" s="51"/>
      <c r="I203" s="52"/>
      <c r="J203" s="47" t="s">
        <v>19</v>
      </c>
      <c r="K203" s="47"/>
      <c r="M203" s="42">
        <v>17</v>
      </c>
    </row>
    <row r="204" spans="1:13" s="4" customFormat="1" ht="21.95" customHeight="1" x14ac:dyDescent="0.2">
      <c r="A204" s="47" t="s">
        <v>40</v>
      </c>
      <c r="B204" s="47">
        <f t="shared" si="18"/>
        <v>197</v>
      </c>
      <c r="C204" s="48" t="s">
        <v>213</v>
      </c>
      <c r="D204" s="49" t="s">
        <v>17</v>
      </c>
      <c r="E204" s="51"/>
      <c r="F204" s="51"/>
      <c r="G204" s="51">
        <f t="shared" si="19"/>
        <v>0</v>
      </c>
      <c r="H204" s="51"/>
      <c r="I204" s="52"/>
      <c r="J204" s="47" t="s">
        <v>19</v>
      </c>
      <c r="K204" s="47"/>
      <c r="M204" s="42">
        <v>1</v>
      </c>
    </row>
    <row r="205" spans="1:13" s="4" customFormat="1" ht="21.95" customHeight="1" x14ac:dyDescent="0.2">
      <c r="A205" s="15" t="s">
        <v>40</v>
      </c>
      <c r="B205" s="15">
        <f>B204+1</f>
        <v>198</v>
      </c>
      <c r="C205" s="16" t="s">
        <v>87</v>
      </c>
      <c r="D205" s="15" t="s">
        <v>20</v>
      </c>
      <c r="E205" s="33">
        <f>SUM(E206:E208)</f>
        <v>136.80000000000001</v>
      </c>
      <c r="F205" s="33"/>
      <c r="G205" s="33">
        <f t="shared" si="19"/>
        <v>0</v>
      </c>
      <c r="H205" s="17"/>
      <c r="I205" s="18"/>
      <c r="J205" s="15" t="s">
        <v>18</v>
      </c>
      <c r="K205" s="15"/>
      <c r="M205" s="4">
        <v>136.4</v>
      </c>
    </row>
    <row r="206" spans="1:13" s="4" customFormat="1" ht="21.95" customHeight="1" x14ac:dyDescent="0.2">
      <c r="A206" s="19" t="s">
        <v>40</v>
      </c>
      <c r="B206" s="19">
        <f t="shared" si="18"/>
        <v>199</v>
      </c>
      <c r="C206" s="20" t="s">
        <v>88</v>
      </c>
      <c r="D206" s="21" t="s">
        <v>20</v>
      </c>
      <c r="E206" s="34">
        <v>66.7</v>
      </c>
      <c r="F206" s="34"/>
      <c r="G206" s="34">
        <f t="shared" si="19"/>
        <v>0</v>
      </c>
      <c r="H206" s="34"/>
      <c r="I206" s="22"/>
      <c r="J206" s="19" t="s">
        <v>19</v>
      </c>
      <c r="K206" s="19"/>
      <c r="M206" s="4">
        <v>66.2</v>
      </c>
    </row>
    <row r="207" spans="1:13" s="4" customFormat="1" ht="21.95" customHeight="1" x14ac:dyDescent="0.2">
      <c r="A207" s="19" t="s">
        <v>40</v>
      </c>
      <c r="B207" s="19">
        <f t="shared" si="18"/>
        <v>200</v>
      </c>
      <c r="C207" s="20" t="s">
        <v>223</v>
      </c>
      <c r="D207" s="21" t="s">
        <v>20</v>
      </c>
      <c r="E207" s="34">
        <v>1.3</v>
      </c>
      <c r="F207" s="34"/>
      <c r="G207" s="34">
        <f t="shared" si="19"/>
        <v>0</v>
      </c>
      <c r="H207" s="34"/>
      <c r="I207" s="22"/>
      <c r="J207" s="19" t="s">
        <v>19</v>
      </c>
      <c r="K207" s="19"/>
      <c r="M207" s="4">
        <v>0.7</v>
      </c>
    </row>
    <row r="208" spans="1:13" s="4" customFormat="1" ht="21.95" customHeight="1" x14ac:dyDescent="0.2">
      <c r="A208" s="19" t="s">
        <v>40</v>
      </c>
      <c r="B208" s="19">
        <f t="shared" si="18"/>
        <v>201</v>
      </c>
      <c r="C208" s="20" t="s">
        <v>119</v>
      </c>
      <c r="D208" s="21" t="s">
        <v>20</v>
      </c>
      <c r="E208" s="34">
        <v>68.8</v>
      </c>
      <c r="F208" s="34"/>
      <c r="G208" s="34">
        <f t="shared" si="19"/>
        <v>0</v>
      </c>
      <c r="H208" s="34"/>
      <c r="I208" s="22"/>
      <c r="J208" s="19" t="s">
        <v>19</v>
      </c>
      <c r="K208" s="19"/>
      <c r="M208" s="4">
        <v>69.5</v>
      </c>
    </row>
    <row r="209" spans="1:13" s="4" customFormat="1" ht="21.95" customHeight="1" x14ac:dyDescent="0.2">
      <c r="A209" s="19" t="s">
        <v>40</v>
      </c>
      <c r="B209" s="19">
        <f t="shared" ref="B209:B212" si="21">B208+1</f>
        <v>202</v>
      </c>
      <c r="C209" s="20" t="s">
        <v>224</v>
      </c>
      <c r="D209" s="21" t="s">
        <v>17</v>
      </c>
      <c r="E209" s="34">
        <v>1</v>
      </c>
      <c r="F209" s="34"/>
      <c r="G209" s="34">
        <f t="shared" si="19"/>
        <v>0</v>
      </c>
      <c r="H209" s="34"/>
      <c r="I209" s="22"/>
      <c r="J209" s="19" t="s">
        <v>19</v>
      </c>
      <c r="K209" s="19"/>
      <c r="M209" s="4">
        <v>1</v>
      </c>
    </row>
    <row r="210" spans="1:13" s="4" customFormat="1" ht="21.95" customHeight="1" x14ac:dyDescent="0.2">
      <c r="A210" s="19" t="s">
        <v>40</v>
      </c>
      <c r="B210" s="19">
        <f t="shared" si="21"/>
        <v>203</v>
      </c>
      <c r="C210" s="20" t="s">
        <v>226</v>
      </c>
      <c r="D210" s="21" t="s">
        <v>17</v>
      </c>
      <c r="E210" s="34">
        <v>26</v>
      </c>
      <c r="F210" s="34"/>
      <c r="G210" s="34">
        <f t="shared" si="19"/>
        <v>0</v>
      </c>
      <c r="H210" s="34"/>
      <c r="I210" s="22"/>
      <c r="J210" s="19" t="s">
        <v>19</v>
      </c>
      <c r="K210" s="19"/>
      <c r="M210" s="4">
        <v>0</v>
      </c>
    </row>
    <row r="211" spans="1:13" s="4" customFormat="1" ht="21.95" customHeight="1" x14ac:dyDescent="0.2">
      <c r="A211" s="19" t="s">
        <v>40</v>
      </c>
      <c r="B211" s="19">
        <f t="shared" si="21"/>
        <v>204</v>
      </c>
      <c r="C211" s="20" t="s">
        <v>227</v>
      </c>
      <c r="D211" s="21" t="s">
        <v>17</v>
      </c>
      <c r="E211" s="34">
        <v>1</v>
      </c>
      <c r="F211" s="34"/>
      <c r="G211" s="34">
        <f t="shared" si="19"/>
        <v>0</v>
      </c>
      <c r="H211" s="34"/>
      <c r="I211" s="22"/>
      <c r="J211" s="19" t="s">
        <v>19</v>
      </c>
      <c r="K211" s="19"/>
      <c r="M211" s="4">
        <v>0</v>
      </c>
    </row>
    <row r="212" spans="1:13" s="4" customFormat="1" ht="21.95" customHeight="1" x14ac:dyDescent="0.2">
      <c r="A212" s="19" t="s">
        <v>40</v>
      </c>
      <c r="B212" s="19">
        <f t="shared" si="21"/>
        <v>205</v>
      </c>
      <c r="C212" s="20" t="s">
        <v>225</v>
      </c>
      <c r="D212" s="21" t="s">
        <v>17</v>
      </c>
      <c r="E212" s="34">
        <v>1</v>
      </c>
      <c r="F212" s="34"/>
      <c r="G212" s="34">
        <f t="shared" si="19"/>
        <v>0</v>
      </c>
      <c r="H212" s="34"/>
      <c r="I212" s="22"/>
      <c r="J212" s="19" t="s">
        <v>19</v>
      </c>
      <c r="K212" s="19"/>
      <c r="M212" s="4">
        <v>1</v>
      </c>
    </row>
    <row r="213" spans="1:13" s="4" customFormat="1" ht="21.95" customHeight="1" x14ac:dyDescent="0.2">
      <c r="A213" s="15" t="s">
        <v>40</v>
      </c>
      <c r="B213" s="15">
        <f t="shared" ref="B213:B222" si="22">B212+1</f>
        <v>206</v>
      </c>
      <c r="C213" s="16" t="s">
        <v>137</v>
      </c>
      <c r="D213" s="15" t="s">
        <v>17</v>
      </c>
      <c r="E213" s="33">
        <f>E214</f>
        <v>2</v>
      </c>
      <c r="F213" s="33"/>
      <c r="G213" s="33">
        <f t="shared" si="19"/>
        <v>0</v>
      </c>
      <c r="H213" s="17"/>
      <c r="I213" s="18"/>
      <c r="J213" s="15" t="s">
        <v>18</v>
      </c>
      <c r="K213" s="15"/>
      <c r="M213" s="4">
        <v>2</v>
      </c>
    </row>
    <row r="214" spans="1:13" s="4" customFormat="1" ht="21.95" customHeight="1" x14ac:dyDescent="0.2">
      <c r="A214" s="19" t="s">
        <v>40</v>
      </c>
      <c r="B214" s="19">
        <f t="shared" si="22"/>
        <v>207</v>
      </c>
      <c r="C214" s="20" t="s">
        <v>228</v>
      </c>
      <c r="D214" s="21" t="s">
        <v>17</v>
      </c>
      <c r="E214" s="34">
        <v>2</v>
      </c>
      <c r="F214" s="34"/>
      <c r="G214" s="34">
        <f t="shared" si="19"/>
        <v>0</v>
      </c>
      <c r="H214" s="34"/>
      <c r="I214" s="22"/>
      <c r="J214" s="19" t="s">
        <v>19</v>
      </c>
      <c r="K214" s="19"/>
      <c r="M214" s="42">
        <v>2</v>
      </c>
    </row>
    <row r="215" spans="1:13" s="4" customFormat="1" ht="21.95" customHeight="1" x14ac:dyDescent="0.2">
      <c r="A215" s="15" t="s">
        <v>40</v>
      </c>
      <c r="B215" s="15">
        <f>B214+1</f>
        <v>208</v>
      </c>
      <c r="C215" s="16" t="s">
        <v>229</v>
      </c>
      <c r="D215" s="15" t="s">
        <v>17</v>
      </c>
      <c r="E215" s="33">
        <f>E216</f>
        <v>16</v>
      </c>
      <c r="F215" s="33"/>
      <c r="G215" s="33">
        <f t="shared" si="19"/>
        <v>0</v>
      </c>
      <c r="H215" s="17"/>
      <c r="I215" s="18"/>
      <c r="J215" s="15" t="s">
        <v>18</v>
      </c>
      <c r="K215" s="15"/>
      <c r="M215" s="4">
        <v>16</v>
      </c>
    </row>
    <row r="216" spans="1:13" s="4" customFormat="1" ht="21.95" customHeight="1" x14ac:dyDescent="0.2">
      <c r="A216" s="19" t="s">
        <v>40</v>
      </c>
      <c r="B216" s="19">
        <f t="shared" si="22"/>
        <v>209</v>
      </c>
      <c r="C216" s="20" t="s">
        <v>230</v>
      </c>
      <c r="D216" s="21" t="s">
        <v>17</v>
      </c>
      <c r="E216" s="34">
        <v>16</v>
      </c>
      <c r="F216" s="34"/>
      <c r="G216" s="34">
        <f t="shared" si="19"/>
        <v>0</v>
      </c>
      <c r="H216" s="34"/>
      <c r="I216" s="22"/>
      <c r="J216" s="19" t="s">
        <v>19</v>
      </c>
      <c r="K216" s="19"/>
      <c r="M216" s="42">
        <v>16</v>
      </c>
    </row>
    <row r="217" spans="1:13" s="4" customFormat="1" ht="21.95" customHeight="1" x14ac:dyDescent="0.2">
      <c r="A217" s="15" t="s">
        <v>40</v>
      </c>
      <c r="B217" s="15">
        <f>B216+1</f>
        <v>210</v>
      </c>
      <c r="C217" s="16" t="s">
        <v>129</v>
      </c>
      <c r="D217" s="15" t="s">
        <v>17</v>
      </c>
      <c r="E217" s="33">
        <f>SUM(E218:E220)</f>
        <v>41</v>
      </c>
      <c r="F217" s="33"/>
      <c r="G217" s="33">
        <f t="shared" si="19"/>
        <v>0</v>
      </c>
      <c r="H217" s="17"/>
      <c r="I217" s="18"/>
      <c r="J217" s="15" t="s">
        <v>18</v>
      </c>
      <c r="K217" s="15"/>
      <c r="M217" s="4">
        <v>42</v>
      </c>
    </row>
    <row r="218" spans="1:13" s="4" customFormat="1" ht="21.95" customHeight="1" x14ac:dyDescent="0.2">
      <c r="A218" s="19" t="s">
        <v>40</v>
      </c>
      <c r="B218" s="19">
        <f t="shared" si="22"/>
        <v>211</v>
      </c>
      <c r="C218" s="20" t="s">
        <v>130</v>
      </c>
      <c r="D218" s="21" t="s">
        <v>17</v>
      </c>
      <c r="E218" s="34">
        <v>33</v>
      </c>
      <c r="F218" s="34"/>
      <c r="G218" s="34">
        <f t="shared" si="19"/>
        <v>0</v>
      </c>
      <c r="H218" s="34"/>
      <c r="I218" s="22"/>
      <c r="J218" s="19" t="s">
        <v>19</v>
      </c>
      <c r="K218" s="19"/>
      <c r="M218" s="42">
        <v>34</v>
      </c>
    </row>
    <row r="219" spans="1:13" s="4" customFormat="1" ht="21.95" customHeight="1" x14ac:dyDescent="0.2">
      <c r="A219" s="19" t="s">
        <v>40</v>
      </c>
      <c r="B219" s="19">
        <f t="shared" si="22"/>
        <v>212</v>
      </c>
      <c r="C219" s="20" t="s">
        <v>231</v>
      </c>
      <c r="D219" s="21" t="s">
        <v>17</v>
      </c>
      <c r="E219" s="34">
        <v>4</v>
      </c>
      <c r="F219" s="34"/>
      <c r="G219" s="34">
        <f t="shared" si="19"/>
        <v>0</v>
      </c>
      <c r="H219" s="34"/>
      <c r="I219" s="22"/>
      <c r="J219" s="19" t="s">
        <v>19</v>
      </c>
      <c r="K219" s="19"/>
      <c r="M219" s="4">
        <v>4</v>
      </c>
    </row>
    <row r="220" spans="1:13" s="4" customFormat="1" ht="21.95" customHeight="1" x14ac:dyDescent="0.2">
      <c r="A220" s="19" t="s">
        <v>40</v>
      </c>
      <c r="B220" s="19">
        <f t="shared" si="22"/>
        <v>213</v>
      </c>
      <c r="C220" s="20" t="s">
        <v>232</v>
      </c>
      <c r="D220" s="21" t="s">
        <v>17</v>
      </c>
      <c r="E220" s="34">
        <v>4</v>
      </c>
      <c r="F220" s="34"/>
      <c r="G220" s="34">
        <f t="shared" si="19"/>
        <v>0</v>
      </c>
      <c r="H220" s="34"/>
      <c r="I220" s="22"/>
      <c r="J220" s="19" t="s">
        <v>19</v>
      </c>
      <c r="K220" s="19"/>
      <c r="M220" s="4">
        <v>4</v>
      </c>
    </row>
    <row r="221" spans="1:13" s="4" customFormat="1" ht="21.95" customHeight="1" x14ac:dyDescent="0.2">
      <c r="A221" s="15" t="s">
        <v>40</v>
      </c>
      <c r="B221" s="15">
        <f>B220+1</f>
        <v>214</v>
      </c>
      <c r="C221" s="16" t="s">
        <v>124</v>
      </c>
      <c r="D221" s="15" t="s">
        <v>17</v>
      </c>
      <c r="E221" s="33">
        <f>SUM(E222:E227)</f>
        <v>418</v>
      </c>
      <c r="F221" s="33"/>
      <c r="G221" s="33">
        <f t="shared" si="19"/>
        <v>0</v>
      </c>
      <c r="H221" s="17"/>
      <c r="I221" s="18"/>
      <c r="J221" s="15" t="s">
        <v>18</v>
      </c>
      <c r="K221" s="15"/>
      <c r="M221" s="4">
        <v>418</v>
      </c>
    </row>
    <row r="222" spans="1:13" s="4" customFormat="1" ht="21.95" customHeight="1" x14ac:dyDescent="0.2">
      <c r="A222" s="19" t="s">
        <v>40</v>
      </c>
      <c r="B222" s="19">
        <f t="shared" si="22"/>
        <v>215</v>
      </c>
      <c r="C222" s="20" t="s">
        <v>132</v>
      </c>
      <c r="D222" s="21" t="s">
        <v>17</v>
      </c>
      <c r="E222" s="34">
        <f>286-E232</f>
        <v>16</v>
      </c>
      <c r="F222" s="34"/>
      <c r="G222" s="34">
        <f t="shared" si="19"/>
        <v>0</v>
      </c>
      <c r="H222" s="34"/>
      <c r="I222" s="22"/>
      <c r="J222" s="19" t="s">
        <v>19</v>
      </c>
      <c r="K222" s="19"/>
      <c r="M222" s="42">
        <v>16</v>
      </c>
    </row>
    <row r="223" spans="1:13" s="4" customFormat="1" ht="21.95" customHeight="1" x14ac:dyDescent="0.2">
      <c r="A223" s="19" t="s">
        <v>40</v>
      </c>
      <c r="B223" s="19">
        <f t="shared" ref="B223:B227" si="23">B222+1</f>
        <v>216</v>
      </c>
      <c r="C223" s="20" t="s">
        <v>131</v>
      </c>
      <c r="D223" s="21" t="s">
        <v>17</v>
      </c>
      <c r="E223" s="34">
        <v>16</v>
      </c>
      <c r="F223" s="34"/>
      <c r="G223" s="34">
        <f t="shared" si="19"/>
        <v>0</v>
      </c>
      <c r="H223" s="34"/>
      <c r="I223" s="22"/>
      <c r="J223" s="19" t="s">
        <v>19</v>
      </c>
      <c r="K223" s="19"/>
      <c r="M223" s="42">
        <v>16</v>
      </c>
    </row>
    <row r="224" spans="1:13" s="4" customFormat="1" ht="21.95" customHeight="1" x14ac:dyDescent="0.2">
      <c r="A224" s="19" t="s">
        <v>40</v>
      </c>
      <c r="B224" s="19">
        <f t="shared" si="23"/>
        <v>217</v>
      </c>
      <c r="C224" s="20" t="s">
        <v>125</v>
      </c>
      <c r="D224" s="21" t="s">
        <v>17</v>
      </c>
      <c r="E224" s="34">
        <v>368</v>
      </c>
      <c r="F224" s="34"/>
      <c r="G224" s="34">
        <f t="shared" si="19"/>
        <v>0</v>
      </c>
      <c r="H224" s="34"/>
      <c r="I224" s="22"/>
      <c r="J224" s="19" t="s">
        <v>19</v>
      </c>
      <c r="K224" s="19"/>
      <c r="M224" s="4">
        <v>368</v>
      </c>
    </row>
    <row r="225" spans="1:13" s="4" customFormat="1" ht="21.95" customHeight="1" x14ac:dyDescent="0.2">
      <c r="A225" s="19" t="s">
        <v>40</v>
      </c>
      <c r="B225" s="19">
        <f t="shared" si="23"/>
        <v>218</v>
      </c>
      <c r="C225" s="20" t="s">
        <v>126</v>
      </c>
      <c r="D225" s="21" t="s">
        <v>17</v>
      </c>
      <c r="E225" s="34">
        <v>14</v>
      </c>
      <c r="F225" s="34"/>
      <c r="G225" s="34">
        <f t="shared" si="19"/>
        <v>0</v>
      </c>
      <c r="H225" s="34"/>
      <c r="I225" s="22"/>
      <c r="J225" s="19" t="s">
        <v>19</v>
      </c>
      <c r="K225" s="19"/>
      <c r="M225" s="42">
        <v>14</v>
      </c>
    </row>
    <row r="226" spans="1:13" s="4" customFormat="1" ht="21.95" customHeight="1" x14ac:dyDescent="0.2">
      <c r="A226" s="19" t="s">
        <v>40</v>
      </c>
      <c r="B226" s="19">
        <f t="shared" si="23"/>
        <v>219</v>
      </c>
      <c r="C226" s="20" t="s">
        <v>127</v>
      </c>
      <c r="D226" s="21" t="s">
        <v>17</v>
      </c>
      <c r="E226" s="34">
        <v>2</v>
      </c>
      <c r="F226" s="34"/>
      <c r="G226" s="34">
        <f t="shared" si="19"/>
        <v>0</v>
      </c>
      <c r="H226" s="34"/>
      <c r="I226" s="22"/>
      <c r="J226" s="19" t="s">
        <v>19</v>
      </c>
      <c r="K226" s="19"/>
      <c r="M226" s="4">
        <v>2</v>
      </c>
    </row>
    <row r="227" spans="1:13" s="4" customFormat="1" ht="21.95" customHeight="1" x14ac:dyDescent="0.2">
      <c r="A227" s="19" t="s">
        <v>40</v>
      </c>
      <c r="B227" s="19">
        <f t="shared" si="23"/>
        <v>220</v>
      </c>
      <c r="C227" s="20" t="s">
        <v>128</v>
      </c>
      <c r="D227" s="21" t="s">
        <v>17</v>
      </c>
      <c r="E227" s="34">
        <v>2</v>
      </c>
      <c r="F227" s="34"/>
      <c r="G227" s="34">
        <f t="shared" si="19"/>
        <v>0</v>
      </c>
      <c r="H227" s="34"/>
      <c r="I227" s="22"/>
      <c r="J227" s="19" t="s">
        <v>19</v>
      </c>
      <c r="K227" s="19"/>
      <c r="M227" s="4">
        <v>2</v>
      </c>
    </row>
    <row r="228" spans="1:13" s="4" customFormat="1" ht="21.95" customHeight="1" x14ac:dyDescent="0.2">
      <c r="A228" s="15" t="s">
        <v>40</v>
      </c>
      <c r="B228" s="15">
        <f>B227+1</f>
        <v>221</v>
      </c>
      <c r="C228" s="16" t="s">
        <v>136</v>
      </c>
      <c r="D228" s="15" t="s">
        <v>17</v>
      </c>
      <c r="E228" s="33">
        <f>E229</f>
        <v>270</v>
      </c>
      <c r="F228" s="33"/>
      <c r="G228" s="33">
        <f t="shared" si="19"/>
        <v>0</v>
      </c>
      <c r="H228" s="17"/>
      <c r="I228" s="18"/>
      <c r="J228" s="15" t="s">
        <v>18</v>
      </c>
      <c r="K228" s="15"/>
      <c r="M228" s="4">
        <v>270</v>
      </c>
    </row>
    <row r="229" spans="1:13" s="4" customFormat="1" ht="21.95" customHeight="1" x14ac:dyDescent="0.2">
      <c r="A229" s="19" t="s">
        <v>40</v>
      </c>
      <c r="B229" s="19">
        <f>B228+1</f>
        <v>222</v>
      </c>
      <c r="C229" s="20" t="s">
        <v>133</v>
      </c>
      <c r="D229" s="21" t="s">
        <v>17</v>
      </c>
      <c r="E229" s="34">
        <v>270</v>
      </c>
      <c r="F229" s="34"/>
      <c r="G229" s="34">
        <f t="shared" si="19"/>
        <v>0</v>
      </c>
      <c r="H229" s="34"/>
      <c r="I229" s="22"/>
      <c r="J229" s="19" t="s">
        <v>19</v>
      </c>
      <c r="K229" s="19"/>
      <c r="M229" s="42">
        <v>270</v>
      </c>
    </row>
    <row r="230" spans="1:13" s="4" customFormat="1" ht="21.95" customHeight="1" x14ac:dyDescent="0.2">
      <c r="A230" s="19" t="s">
        <v>40</v>
      </c>
      <c r="B230" s="19">
        <f t="shared" ref="B230:B232" si="24">B229+1</f>
        <v>223</v>
      </c>
      <c r="C230" s="20" t="s">
        <v>134</v>
      </c>
      <c r="D230" s="21" t="s">
        <v>17</v>
      </c>
      <c r="E230" s="34">
        <v>270</v>
      </c>
      <c r="F230" s="34"/>
      <c r="G230" s="34">
        <f t="shared" si="19"/>
        <v>0</v>
      </c>
      <c r="H230" s="34"/>
      <c r="I230" s="22"/>
      <c r="J230" s="19" t="s">
        <v>19</v>
      </c>
      <c r="K230" s="19"/>
      <c r="M230" s="42">
        <v>270</v>
      </c>
    </row>
    <row r="231" spans="1:13" s="4" customFormat="1" ht="21.95" customHeight="1" x14ac:dyDescent="0.2">
      <c r="A231" s="19" t="s">
        <v>40</v>
      </c>
      <c r="B231" s="19">
        <f t="shared" si="24"/>
        <v>224</v>
      </c>
      <c r="C231" s="20" t="s">
        <v>135</v>
      </c>
      <c r="D231" s="21" t="s">
        <v>17</v>
      </c>
      <c r="E231" s="34">
        <v>270</v>
      </c>
      <c r="F231" s="34"/>
      <c r="G231" s="34">
        <f t="shared" si="19"/>
        <v>0</v>
      </c>
      <c r="H231" s="34"/>
      <c r="I231" s="22"/>
      <c r="J231" s="19" t="s">
        <v>19</v>
      </c>
      <c r="K231" s="19"/>
      <c r="M231" s="42">
        <v>270</v>
      </c>
    </row>
    <row r="232" spans="1:13" s="4" customFormat="1" ht="21.95" customHeight="1" x14ac:dyDescent="0.2">
      <c r="A232" s="19" t="s">
        <v>40</v>
      </c>
      <c r="B232" s="19">
        <f t="shared" si="24"/>
        <v>225</v>
      </c>
      <c r="C232" s="20" t="s">
        <v>149</v>
      </c>
      <c r="D232" s="21" t="s">
        <v>17</v>
      </c>
      <c r="E232" s="34">
        <v>270</v>
      </c>
      <c r="F232" s="34"/>
      <c r="G232" s="34">
        <f t="shared" si="19"/>
        <v>0</v>
      </c>
      <c r="H232" s="34"/>
      <c r="I232" s="22"/>
      <c r="J232" s="19" t="s">
        <v>19</v>
      </c>
      <c r="K232" s="19"/>
      <c r="M232" s="42">
        <v>270</v>
      </c>
    </row>
    <row r="233" spans="1:13" s="4" customFormat="1" ht="21.95" customHeight="1" x14ac:dyDescent="0.2">
      <c r="A233" s="15" t="s">
        <v>40</v>
      </c>
      <c r="B233" s="15">
        <f t="shared" ref="B233:B238" si="25">B232+1</f>
        <v>226</v>
      </c>
      <c r="C233" s="16" t="s">
        <v>233</v>
      </c>
      <c r="D233" s="15" t="s">
        <v>17</v>
      </c>
      <c r="E233" s="33">
        <f>E234</f>
        <v>16</v>
      </c>
      <c r="F233" s="33"/>
      <c r="G233" s="33">
        <f t="shared" si="19"/>
        <v>0</v>
      </c>
      <c r="H233" s="17"/>
      <c r="I233" s="18"/>
      <c r="J233" s="15" t="s">
        <v>18</v>
      </c>
      <c r="K233" s="15"/>
      <c r="M233" s="4">
        <v>16</v>
      </c>
    </row>
    <row r="234" spans="1:13" s="4" customFormat="1" ht="21.95" customHeight="1" x14ac:dyDescent="0.2">
      <c r="A234" s="19" t="s">
        <v>40</v>
      </c>
      <c r="B234" s="19">
        <f t="shared" si="25"/>
        <v>227</v>
      </c>
      <c r="C234" s="20" t="s">
        <v>234</v>
      </c>
      <c r="D234" s="21" t="s">
        <v>17</v>
      </c>
      <c r="E234" s="34">
        <v>16</v>
      </c>
      <c r="F234" s="34"/>
      <c r="G234" s="34">
        <f t="shared" si="19"/>
        <v>0</v>
      </c>
      <c r="H234" s="34"/>
      <c r="I234" s="22"/>
      <c r="J234" s="19" t="s">
        <v>19</v>
      </c>
      <c r="K234" s="19"/>
      <c r="M234" s="4">
        <v>16</v>
      </c>
    </row>
    <row r="235" spans="1:13" s="4" customFormat="1" ht="21.95" customHeight="1" x14ac:dyDescent="0.2">
      <c r="A235" s="15" t="s">
        <v>40</v>
      </c>
      <c r="B235" s="15">
        <f t="shared" si="25"/>
        <v>228</v>
      </c>
      <c r="C235" s="16" t="s">
        <v>235</v>
      </c>
      <c r="D235" s="15" t="s">
        <v>17</v>
      </c>
      <c r="E235" s="33">
        <f>E236</f>
        <v>1</v>
      </c>
      <c r="F235" s="33"/>
      <c r="G235" s="33">
        <f t="shared" ref="G235:G237" si="26">E235*F235</f>
        <v>0</v>
      </c>
      <c r="H235" s="17"/>
      <c r="I235" s="18"/>
      <c r="J235" s="15" t="s">
        <v>18</v>
      </c>
      <c r="K235" s="15"/>
      <c r="M235" s="4">
        <v>181</v>
      </c>
    </row>
    <row r="236" spans="1:13" s="4" customFormat="1" ht="39" customHeight="1" x14ac:dyDescent="0.2">
      <c r="A236" s="19" t="s">
        <v>40</v>
      </c>
      <c r="B236" s="19">
        <f t="shared" si="25"/>
        <v>229</v>
      </c>
      <c r="C236" s="20" t="s">
        <v>236</v>
      </c>
      <c r="D236" s="21" t="s">
        <v>17</v>
      </c>
      <c r="E236" s="34">
        <f>181-180</f>
        <v>1</v>
      </c>
      <c r="F236" s="34"/>
      <c r="G236" s="34">
        <f t="shared" si="26"/>
        <v>0</v>
      </c>
      <c r="H236" s="34"/>
      <c r="I236" s="22" t="s">
        <v>350</v>
      </c>
      <c r="J236" s="19" t="s">
        <v>19</v>
      </c>
      <c r="K236" s="19"/>
      <c r="M236" s="4">
        <v>181</v>
      </c>
    </row>
    <row r="237" spans="1:13" s="4" customFormat="1" ht="21.95" customHeight="1" x14ac:dyDescent="0.2">
      <c r="A237" s="15" t="s">
        <v>40</v>
      </c>
      <c r="B237" s="15">
        <f t="shared" si="25"/>
        <v>230</v>
      </c>
      <c r="C237" s="16" t="s">
        <v>155</v>
      </c>
      <c r="D237" s="15" t="s">
        <v>20</v>
      </c>
      <c r="E237" s="33">
        <f>SUM(E238:E246)</f>
        <v>2394.9</v>
      </c>
      <c r="F237" s="33"/>
      <c r="G237" s="33">
        <f t="shared" si="26"/>
        <v>0</v>
      </c>
      <c r="H237" s="17"/>
      <c r="I237" s="18"/>
      <c r="J237" s="15" t="s">
        <v>18</v>
      </c>
      <c r="K237" s="15"/>
      <c r="M237" s="4">
        <v>2316.3000000000002</v>
      </c>
    </row>
    <row r="238" spans="1:13" s="4" customFormat="1" ht="21.95" customHeight="1" x14ac:dyDescent="0.2">
      <c r="A238" s="19" t="s">
        <v>40</v>
      </c>
      <c r="B238" s="19">
        <f t="shared" si="25"/>
        <v>231</v>
      </c>
      <c r="C238" s="20" t="s">
        <v>237</v>
      </c>
      <c r="D238" s="21" t="s">
        <v>20</v>
      </c>
      <c r="E238" s="34">
        <v>0.4</v>
      </c>
      <c r="F238" s="34"/>
      <c r="G238" s="34">
        <f t="shared" si="19"/>
        <v>0</v>
      </c>
      <c r="H238" s="34"/>
      <c r="I238" s="22"/>
      <c r="J238" s="19" t="s">
        <v>19</v>
      </c>
      <c r="K238" s="19"/>
      <c r="M238" s="4">
        <v>2.1</v>
      </c>
    </row>
    <row r="239" spans="1:13" s="4" customFormat="1" ht="21.95" customHeight="1" x14ac:dyDescent="0.2">
      <c r="A239" s="19" t="s">
        <v>40</v>
      </c>
      <c r="B239" s="19">
        <f t="shared" ref="B239" si="27">B238+1</f>
        <v>232</v>
      </c>
      <c r="C239" s="20" t="s">
        <v>238</v>
      </c>
      <c r="D239" s="21" t="s">
        <v>20</v>
      </c>
      <c r="E239" s="34">
        <v>3.8</v>
      </c>
      <c r="F239" s="34"/>
      <c r="G239" s="34">
        <f t="shared" si="19"/>
        <v>0</v>
      </c>
      <c r="H239" s="34"/>
      <c r="I239" s="22"/>
      <c r="J239" s="19" t="s">
        <v>19</v>
      </c>
      <c r="K239" s="19"/>
      <c r="M239" s="4">
        <v>3.9</v>
      </c>
    </row>
    <row r="240" spans="1:13" s="4" customFormat="1" ht="21.95" customHeight="1" x14ac:dyDescent="0.2">
      <c r="A240" s="19" t="s">
        <v>40</v>
      </c>
      <c r="B240" s="19">
        <f t="shared" ref="B240:B246" si="28">B239+1</f>
        <v>233</v>
      </c>
      <c r="C240" s="20" t="s">
        <v>239</v>
      </c>
      <c r="D240" s="21" t="s">
        <v>20</v>
      </c>
      <c r="E240" s="34">
        <v>1152.5</v>
      </c>
      <c r="F240" s="34"/>
      <c r="G240" s="34">
        <f t="shared" si="19"/>
        <v>0</v>
      </c>
      <c r="H240" s="34"/>
      <c r="I240" s="22"/>
      <c r="J240" s="19" t="s">
        <v>19</v>
      </c>
      <c r="K240" s="19"/>
      <c r="M240" s="4">
        <v>1083.0999999999999</v>
      </c>
    </row>
    <row r="241" spans="1:13" s="4" customFormat="1" ht="21.95" customHeight="1" x14ac:dyDescent="0.2">
      <c r="A241" s="19" t="s">
        <v>40</v>
      </c>
      <c r="B241" s="19">
        <f t="shared" si="28"/>
        <v>234</v>
      </c>
      <c r="C241" s="20" t="s">
        <v>240</v>
      </c>
      <c r="D241" s="21" t="s">
        <v>20</v>
      </c>
      <c r="E241" s="34">
        <v>315.39999999999998</v>
      </c>
      <c r="F241" s="34"/>
      <c r="G241" s="34">
        <f t="shared" ref="G241:G245" si="29">E241*F241</f>
        <v>0</v>
      </c>
      <c r="H241" s="34"/>
      <c r="I241" s="22"/>
      <c r="J241" s="19" t="s">
        <v>19</v>
      </c>
      <c r="K241" s="19"/>
      <c r="M241" s="4">
        <v>315.60000000000002</v>
      </c>
    </row>
    <row r="242" spans="1:13" s="4" customFormat="1" ht="21.95" customHeight="1" x14ac:dyDescent="0.2">
      <c r="A242" s="19" t="s">
        <v>40</v>
      </c>
      <c r="B242" s="19">
        <f t="shared" si="28"/>
        <v>235</v>
      </c>
      <c r="C242" s="20" t="s">
        <v>241</v>
      </c>
      <c r="D242" s="21" t="s">
        <v>20</v>
      </c>
      <c r="E242" s="34">
        <v>872.1</v>
      </c>
      <c r="F242" s="34"/>
      <c r="G242" s="34">
        <f t="shared" si="29"/>
        <v>0</v>
      </c>
      <c r="H242" s="34"/>
      <c r="I242" s="22"/>
      <c r="J242" s="19" t="s">
        <v>19</v>
      </c>
      <c r="K242" s="19"/>
      <c r="M242" s="4">
        <v>860.8</v>
      </c>
    </row>
    <row r="243" spans="1:13" s="4" customFormat="1" ht="21.95" customHeight="1" x14ac:dyDescent="0.2">
      <c r="A243" s="19" t="s">
        <v>40</v>
      </c>
      <c r="B243" s="19">
        <f t="shared" si="28"/>
        <v>236</v>
      </c>
      <c r="C243" s="20" t="s">
        <v>242</v>
      </c>
      <c r="D243" s="21" t="s">
        <v>20</v>
      </c>
      <c r="E243" s="34">
        <v>11.4</v>
      </c>
      <c r="F243" s="34"/>
      <c r="G243" s="34">
        <f t="shared" si="29"/>
        <v>0</v>
      </c>
      <c r="H243" s="34"/>
      <c r="I243" s="22"/>
      <c r="J243" s="19" t="s">
        <v>19</v>
      </c>
      <c r="K243" s="19"/>
      <c r="M243" s="4">
        <v>11.4</v>
      </c>
    </row>
    <row r="244" spans="1:13" s="4" customFormat="1" ht="21.95" customHeight="1" x14ac:dyDescent="0.2">
      <c r="A244" s="19" t="s">
        <v>40</v>
      </c>
      <c r="B244" s="19">
        <f t="shared" si="28"/>
        <v>237</v>
      </c>
      <c r="C244" s="20" t="s">
        <v>243</v>
      </c>
      <c r="D244" s="21" t="s">
        <v>20</v>
      </c>
      <c r="E244" s="34">
        <v>32.799999999999997</v>
      </c>
      <c r="F244" s="34"/>
      <c r="G244" s="34">
        <f t="shared" si="29"/>
        <v>0</v>
      </c>
      <c r="H244" s="34"/>
      <c r="I244" s="22"/>
      <c r="J244" s="19" t="s">
        <v>19</v>
      </c>
      <c r="K244" s="19"/>
      <c r="M244" s="4">
        <v>32.9</v>
      </c>
    </row>
    <row r="245" spans="1:13" s="4" customFormat="1" ht="21.95" customHeight="1" x14ac:dyDescent="0.2">
      <c r="A245" s="19" t="s">
        <v>40</v>
      </c>
      <c r="B245" s="19">
        <f t="shared" si="28"/>
        <v>238</v>
      </c>
      <c r="C245" s="20" t="s">
        <v>244</v>
      </c>
      <c r="D245" s="21" t="s">
        <v>20</v>
      </c>
      <c r="E245" s="34">
        <v>2.8</v>
      </c>
      <c r="F245" s="34"/>
      <c r="G245" s="34">
        <f t="shared" si="29"/>
        <v>0</v>
      </c>
      <c r="H245" s="34"/>
      <c r="I245" s="22"/>
      <c r="J245" s="19" t="s">
        <v>19</v>
      </c>
      <c r="K245" s="19"/>
      <c r="M245" s="4">
        <v>2.8</v>
      </c>
    </row>
    <row r="246" spans="1:13" s="4" customFormat="1" ht="21.95" customHeight="1" x14ac:dyDescent="0.2">
      <c r="A246" s="19" t="s">
        <v>40</v>
      </c>
      <c r="B246" s="19">
        <f t="shared" si="28"/>
        <v>239</v>
      </c>
      <c r="C246" s="20" t="s">
        <v>245</v>
      </c>
      <c r="D246" s="21" t="s">
        <v>20</v>
      </c>
      <c r="E246" s="34">
        <v>3.7</v>
      </c>
      <c r="F246" s="34"/>
      <c r="G246" s="34">
        <f t="shared" ref="G246:G283" si="30">E246*F246</f>
        <v>0</v>
      </c>
      <c r="H246" s="34"/>
      <c r="I246" s="22"/>
      <c r="J246" s="19" t="s">
        <v>19</v>
      </c>
      <c r="K246" s="19"/>
      <c r="M246" s="4">
        <v>3.7</v>
      </c>
    </row>
    <row r="247" spans="1:13" s="4" customFormat="1" ht="21.95" customHeight="1" x14ac:dyDescent="0.2">
      <c r="A247" s="15" t="s">
        <v>40</v>
      </c>
      <c r="B247" s="15">
        <f>B246+1</f>
        <v>240</v>
      </c>
      <c r="C247" s="16" t="s">
        <v>246</v>
      </c>
      <c r="D247" s="15" t="s">
        <v>20</v>
      </c>
      <c r="E247" s="33">
        <f>SUM(E248:E254)</f>
        <v>294</v>
      </c>
      <c r="F247" s="33"/>
      <c r="G247" s="33">
        <f t="shared" si="30"/>
        <v>0</v>
      </c>
      <c r="H247" s="17"/>
      <c r="I247" s="18"/>
      <c r="J247" s="15" t="s">
        <v>18</v>
      </c>
      <c r="K247" s="15"/>
      <c r="M247" s="4">
        <v>294</v>
      </c>
    </row>
    <row r="248" spans="1:13" s="4" customFormat="1" ht="21.95" customHeight="1" x14ac:dyDescent="0.2">
      <c r="A248" s="19" t="s">
        <v>40</v>
      </c>
      <c r="B248" s="19">
        <f>B247+1</f>
        <v>241</v>
      </c>
      <c r="C248" s="20" t="s">
        <v>247</v>
      </c>
      <c r="D248" s="21" t="s">
        <v>20</v>
      </c>
      <c r="E248" s="34">
        <v>96</v>
      </c>
      <c r="F248" s="34"/>
      <c r="G248" s="34">
        <f t="shared" si="30"/>
        <v>0</v>
      </c>
      <c r="H248" s="34"/>
      <c r="I248" s="22"/>
      <c r="J248" s="19" t="s">
        <v>19</v>
      </c>
      <c r="K248" s="19"/>
      <c r="M248" s="4">
        <v>96</v>
      </c>
    </row>
    <row r="249" spans="1:13" s="4" customFormat="1" ht="21.95" customHeight="1" x14ac:dyDescent="0.2">
      <c r="A249" s="19" t="s">
        <v>40</v>
      </c>
      <c r="B249" s="19">
        <f t="shared" ref="B249:B254" si="31">B248+1</f>
        <v>242</v>
      </c>
      <c r="C249" s="20" t="s">
        <v>248</v>
      </c>
      <c r="D249" s="21" t="s">
        <v>20</v>
      </c>
      <c r="E249" s="34">
        <v>48</v>
      </c>
      <c r="F249" s="34"/>
      <c r="G249" s="34">
        <f t="shared" si="30"/>
        <v>0</v>
      </c>
      <c r="H249" s="34"/>
      <c r="I249" s="22"/>
      <c r="J249" s="19" t="s">
        <v>19</v>
      </c>
      <c r="K249" s="19"/>
      <c r="M249" s="4">
        <v>48</v>
      </c>
    </row>
    <row r="250" spans="1:13" s="4" customFormat="1" ht="21.95" customHeight="1" x14ac:dyDescent="0.2">
      <c r="A250" s="19" t="s">
        <v>40</v>
      </c>
      <c r="B250" s="19">
        <f t="shared" si="31"/>
        <v>243</v>
      </c>
      <c r="C250" s="20" t="s">
        <v>249</v>
      </c>
      <c r="D250" s="21" t="s">
        <v>20</v>
      </c>
      <c r="E250" s="34">
        <v>144</v>
      </c>
      <c r="F250" s="34"/>
      <c r="G250" s="34">
        <f t="shared" si="30"/>
        <v>0</v>
      </c>
      <c r="H250" s="34"/>
      <c r="I250" s="22"/>
      <c r="J250" s="19" t="s">
        <v>19</v>
      </c>
      <c r="K250" s="19"/>
      <c r="M250" s="4">
        <v>144</v>
      </c>
    </row>
    <row r="251" spans="1:13" s="4" customFormat="1" ht="21.95" customHeight="1" x14ac:dyDescent="0.2">
      <c r="A251" s="19" t="s">
        <v>40</v>
      </c>
      <c r="B251" s="19">
        <f t="shared" si="31"/>
        <v>244</v>
      </c>
      <c r="C251" s="20" t="s">
        <v>250</v>
      </c>
      <c r="D251" s="21" t="s">
        <v>20</v>
      </c>
      <c r="E251" s="34">
        <v>2</v>
      </c>
      <c r="F251" s="34"/>
      <c r="G251" s="34">
        <f t="shared" si="30"/>
        <v>0</v>
      </c>
      <c r="H251" s="34"/>
      <c r="I251" s="22"/>
      <c r="J251" s="19" t="s">
        <v>19</v>
      </c>
      <c r="K251" s="19"/>
      <c r="M251" s="4">
        <v>2</v>
      </c>
    </row>
    <row r="252" spans="1:13" s="4" customFormat="1" ht="21.95" customHeight="1" x14ac:dyDescent="0.2">
      <c r="A252" s="19" t="s">
        <v>40</v>
      </c>
      <c r="B252" s="19">
        <f t="shared" si="31"/>
        <v>245</v>
      </c>
      <c r="C252" s="20" t="s">
        <v>251</v>
      </c>
      <c r="D252" s="21" t="s">
        <v>20</v>
      </c>
      <c r="E252" s="34">
        <v>2.5</v>
      </c>
      <c r="F252" s="34"/>
      <c r="G252" s="34">
        <f t="shared" si="30"/>
        <v>0</v>
      </c>
      <c r="H252" s="34"/>
      <c r="I252" s="22"/>
      <c r="J252" s="19" t="s">
        <v>19</v>
      </c>
      <c r="K252" s="19"/>
      <c r="M252" s="4">
        <v>2.5</v>
      </c>
    </row>
    <row r="253" spans="1:13" s="4" customFormat="1" ht="21.95" customHeight="1" x14ac:dyDescent="0.2">
      <c r="A253" s="19" t="s">
        <v>40</v>
      </c>
      <c r="B253" s="19">
        <f t="shared" si="31"/>
        <v>246</v>
      </c>
      <c r="C253" s="20" t="s">
        <v>252</v>
      </c>
      <c r="D253" s="21" t="s">
        <v>20</v>
      </c>
      <c r="E253" s="34">
        <v>0.5</v>
      </c>
      <c r="F253" s="34"/>
      <c r="G253" s="34">
        <f t="shared" si="30"/>
        <v>0</v>
      </c>
      <c r="H253" s="34"/>
      <c r="I253" s="22"/>
      <c r="J253" s="19" t="s">
        <v>19</v>
      </c>
      <c r="K253" s="19"/>
      <c r="M253" s="4">
        <v>0.5</v>
      </c>
    </row>
    <row r="254" spans="1:13" s="4" customFormat="1" ht="21.95" customHeight="1" x14ac:dyDescent="0.2">
      <c r="A254" s="19" t="s">
        <v>40</v>
      </c>
      <c r="B254" s="19">
        <f t="shared" si="31"/>
        <v>247</v>
      </c>
      <c r="C254" s="20" t="s">
        <v>253</v>
      </c>
      <c r="D254" s="21" t="s">
        <v>20</v>
      </c>
      <c r="E254" s="34">
        <v>1</v>
      </c>
      <c r="F254" s="34"/>
      <c r="G254" s="34">
        <f t="shared" si="30"/>
        <v>0</v>
      </c>
      <c r="H254" s="34"/>
      <c r="I254" s="22"/>
      <c r="J254" s="19" t="s">
        <v>19</v>
      </c>
      <c r="K254" s="19"/>
      <c r="M254" s="4">
        <v>1</v>
      </c>
    </row>
    <row r="255" spans="1:13" s="4" customFormat="1" ht="21.95" customHeight="1" x14ac:dyDescent="0.2">
      <c r="A255" s="15" t="s">
        <v>40</v>
      </c>
      <c r="B255" s="15">
        <f>B254+1</f>
        <v>248</v>
      </c>
      <c r="C255" s="16" t="s">
        <v>180</v>
      </c>
      <c r="D255" s="15" t="s">
        <v>20</v>
      </c>
      <c r="E255" s="33">
        <f>E205+E146</f>
        <v>2817.6000000000004</v>
      </c>
      <c r="F255" s="33"/>
      <c r="G255" s="33">
        <f t="shared" si="30"/>
        <v>0</v>
      </c>
      <c r="H255" s="17"/>
      <c r="I255" s="18"/>
      <c r="J255" s="15" t="s">
        <v>18</v>
      </c>
      <c r="K255" s="15"/>
      <c r="M255" s="4">
        <v>2712.1000000000004</v>
      </c>
    </row>
    <row r="256" spans="1:13" s="4" customFormat="1" ht="21.95" customHeight="1" x14ac:dyDescent="0.2">
      <c r="A256" s="15" t="s">
        <v>40</v>
      </c>
      <c r="B256" s="15">
        <f>B255+1</f>
        <v>249</v>
      </c>
      <c r="C256" s="16" t="s">
        <v>181</v>
      </c>
      <c r="D256" s="15" t="s">
        <v>20</v>
      </c>
      <c r="E256" s="33">
        <f>E255</f>
        <v>2817.6000000000004</v>
      </c>
      <c r="F256" s="33"/>
      <c r="G256" s="33">
        <f t="shared" si="30"/>
        <v>0</v>
      </c>
      <c r="H256" s="17"/>
      <c r="I256" s="18"/>
      <c r="J256" s="15" t="s">
        <v>18</v>
      </c>
      <c r="K256" s="15"/>
      <c r="M256" s="42">
        <v>2712.1000000000004</v>
      </c>
    </row>
    <row r="257" spans="1:13" s="4" customFormat="1" ht="21.95" customHeight="1" x14ac:dyDescent="0.2">
      <c r="A257" s="10" t="s">
        <v>84</v>
      </c>
      <c r="B257" s="10">
        <f t="shared" ref="B257:B330" si="32">B256+1</f>
        <v>250</v>
      </c>
      <c r="C257" s="11" t="s">
        <v>254</v>
      </c>
      <c r="D257" s="12"/>
      <c r="E257" s="13"/>
      <c r="F257" s="13"/>
      <c r="G257" s="13"/>
      <c r="H257" s="13"/>
      <c r="I257" s="14"/>
      <c r="J257" s="10" t="s">
        <v>16</v>
      </c>
      <c r="K257" s="10"/>
    </row>
    <row r="258" spans="1:13" s="4" customFormat="1" ht="21.95" customHeight="1" x14ac:dyDescent="0.2">
      <c r="A258" s="15" t="s">
        <v>84</v>
      </c>
      <c r="B258" s="15">
        <f t="shared" si="32"/>
        <v>251</v>
      </c>
      <c r="C258" s="16" t="s">
        <v>255</v>
      </c>
      <c r="D258" s="15" t="s">
        <v>20</v>
      </c>
      <c r="E258" s="33">
        <f>SUM(E259:E260)</f>
        <v>1177.8</v>
      </c>
      <c r="F258" s="33"/>
      <c r="G258" s="33">
        <f t="shared" ref="G258" si="33">E258*F258</f>
        <v>0</v>
      </c>
      <c r="H258" s="17"/>
      <c r="I258" s="18"/>
      <c r="J258" s="15" t="s">
        <v>18</v>
      </c>
      <c r="K258" s="15"/>
      <c r="M258" s="4">
        <v>1190.3</v>
      </c>
    </row>
    <row r="259" spans="1:13" s="4" customFormat="1" ht="21.95" customHeight="1" x14ac:dyDescent="0.2">
      <c r="A259" s="19" t="s">
        <v>84</v>
      </c>
      <c r="B259" s="19">
        <f>B258+1</f>
        <v>252</v>
      </c>
      <c r="C259" s="20" t="s">
        <v>256</v>
      </c>
      <c r="D259" s="21" t="s">
        <v>20</v>
      </c>
      <c r="E259" s="34">
        <v>52.7</v>
      </c>
      <c r="F259" s="34"/>
      <c r="G259" s="34">
        <f t="shared" si="30"/>
        <v>0</v>
      </c>
      <c r="H259" s="34"/>
      <c r="I259" s="22"/>
      <c r="J259" s="19" t="s">
        <v>19</v>
      </c>
      <c r="K259" s="19"/>
      <c r="M259" s="4">
        <v>75.099999999999994</v>
      </c>
    </row>
    <row r="260" spans="1:13" s="4" customFormat="1" ht="21.95" customHeight="1" x14ac:dyDescent="0.2">
      <c r="A260" s="19" t="s">
        <v>84</v>
      </c>
      <c r="B260" s="19">
        <f t="shared" ref="B260:B278" si="34">B259+1</f>
        <v>253</v>
      </c>
      <c r="C260" s="20" t="s">
        <v>257</v>
      </c>
      <c r="D260" s="21" t="s">
        <v>20</v>
      </c>
      <c r="E260" s="34">
        <v>1125.0999999999999</v>
      </c>
      <c r="F260" s="34"/>
      <c r="G260" s="34">
        <f t="shared" si="30"/>
        <v>0</v>
      </c>
      <c r="H260" s="34"/>
      <c r="I260" s="22"/>
      <c r="J260" s="19" t="s">
        <v>19</v>
      </c>
      <c r="K260" s="19"/>
      <c r="M260" s="4">
        <v>1115.2</v>
      </c>
    </row>
    <row r="261" spans="1:13" s="4" customFormat="1" ht="21.95" customHeight="1" x14ac:dyDescent="0.2">
      <c r="A261" s="19" t="s">
        <v>84</v>
      </c>
      <c r="B261" s="19">
        <f t="shared" si="34"/>
        <v>254</v>
      </c>
      <c r="C261" s="20" t="s">
        <v>258</v>
      </c>
      <c r="D261" s="21" t="s">
        <v>17</v>
      </c>
      <c r="E261" s="34">
        <v>1</v>
      </c>
      <c r="F261" s="34"/>
      <c r="G261" s="34">
        <f t="shared" si="30"/>
        <v>0</v>
      </c>
      <c r="H261" s="34"/>
      <c r="I261" s="22"/>
      <c r="J261" s="19" t="s">
        <v>19</v>
      </c>
      <c r="K261" s="19"/>
      <c r="M261" s="4">
        <v>1</v>
      </c>
    </row>
    <row r="262" spans="1:13" s="4" customFormat="1" ht="21.95" customHeight="1" x14ac:dyDescent="0.2">
      <c r="A262" s="19" t="s">
        <v>84</v>
      </c>
      <c r="B262" s="19">
        <f t="shared" si="34"/>
        <v>255</v>
      </c>
      <c r="C262" s="20" t="s">
        <v>259</v>
      </c>
      <c r="D262" s="21" t="s">
        <v>17</v>
      </c>
      <c r="E262" s="34">
        <v>103</v>
      </c>
      <c r="F262" s="34"/>
      <c r="G262" s="34">
        <f t="shared" si="30"/>
        <v>0</v>
      </c>
      <c r="H262" s="34"/>
      <c r="I262" s="22"/>
      <c r="J262" s="19" t="s">
        <v>19</v>
      </c>
      <c r="K262" s="19"/>
      <c r="M262" s="4">
        <v>149</v>
      </c>
    </row>
    <row r="263" spans="1:13" s="4" customFormat="1" ht="21.95" customHeight="1" x14ac:dyDescent="0.2">
      <c r="A263" s="19" t="s">
        <v>84</v>
      </c>
      <c r="B263" s="19">
        <f t="shared" si="34"/>
        <v>256</v>
      </c>
      <c r="C263" s="20" t="s">
        <v>260</v>
      </c>
      <c r="D263" s="21" t="s">
        <v>17</v>
      </c>
      <c r="E263" s="34">
        <v>240</v>
      </c>
      <c r="F263" s="34"/>
      <c r="G263" s="34">
        <f t="shared" si="30"/>
        <v>0</v>
      </c>
      <c r="H263" s="34"/>
      <c r="I263" s="22"/>
      <c r="J263" s="19" t="s">
        <v>19</v>
      </c>
      <c r="K263" s="19"/>
      <c r="M263" s="4">
        <v>212</v>
      </c>
    </row>
    <row r="264" spans="1:13" s="4" customFormat="1" ht="21.95" customHeight="1" x14ac:dyDescent="0.2">
      <c r="A264" s="19" t="s">
        <v>84</v>
      </c>
      <c r="B264" s="19">
        <f t="shared" si="34"/>
        <v>257</v>
      </c>
      <c r="C264" s="20" t="s">
        <v>261</v>
      </c>
      <c r="D264" s="21" t="s">
        <v>17</v>
      </c>
      <c r="E264" s="34">
        <v>17</v>
      </c>
      <c r="F264" s="34"/>
      <c r="G264" s="34">
        <f t="shared" si="30"/>
        <v>0</v>
      </c>
      <c r="H264" s="34"/>
      <c r="I264" s="22"/>
      <c r="J264" s="19" t="s">
        <v>19</v>
      </c>
      <c r="K264" s="19"/>
      <c r="M264" s="4">
        <v>17</v>
      </c>
    </row>
    <row r="265" spans="1:13" s="4" customFormat="1" ht="21.95" customHeight="1" x14ac:dyDescent="0.2">
      <c r="A265" s="19" t="s">
        <v>84</v>
      </c>
      <c r="B265" s="19">
        <f t="shared" si="34"/>
        <v>258</v>
      </c>
      <c r="C265" s="20" t="s">
        <v>262</v>
      </c>
      <c r="D265" s="21" t="s">
        <v>17</v>
      </c>
      <c r="E265" s="34">
        <v>14</v>
      </c>
      <c r="F265" s="34"/>
      <c r="G265" s="34">
        <f t="shared" si="30"/>
        <v>0</v>
      </c>
      <c r="H265" s="34"/>
      <c r="I265" s="22"/>
      <c r="J265" s="19" t="s">
        <v>19</v>
      </c>
      <c r="K265" s="19"/>
      <c r="M265" s="4">
        <v>61</v>
      </c>
    </row>
    <row r="266" spans="1:13" s="4" customFormat="1" ht="21.95" customHeight="1" x14ac:dyDescent="0.2">
      <c r="A266" s="19" t="s">
        <v>84</v>
      </c>
      <c r="B266" s="19">
        <f t="shared" si="34"/>
        <v>259</v>
      </c>
      <c r="C266" s="20" t="s">
        <v>273</v>
      </c>
      <c r="D266" s="21" t="s">
        <v>17</v>
      </c>
      <c r="E266" s="34">
        <v>20</v>
      </c>
      <c r="F266" s="34"/>
      <c r="G266" s="34">
        <f t="shared" ref="G266" si="35">E266*F266</f>
        <v>0</v>
      </c>
      <c r="H266" s="34"/>
      <c r="I266" s="22"/>
      <c r="J266" s="19" t="s">
        <v>19</v>
      </c>
      <c r="K266" s="19"/>
      <c r="M266" s="4">
        <v>0</v>
      </c>
    </row>
    <row r="267" spans="1:13" s="4" customFormat="1" ht="21.95" customHeight="1" x14ac:dyDescent="0.2">
      <c r="A267" s="19" t="s">
        <v>84</v>
      </c>
      <c r="B267" s="19">
        <f t="shared" si="34"/>
        <v>260</v>
      </c>
      <c r="C267" s="20" t="s">
        <v>263</v>
      </c>
      <c r="D267" s="21" t="s">
        <v>17</v>
      </c>
      <c r="E267" s="34">
        <v>1</v>
      </c>
      <c r="F267" s="34"/>
      <c r="G267" s="34">
        <f t="shared" si="30"/>
        <v>0</v>
      </c>
      <c r="H267" s="34"/>
      <c r="I267" s="22"/>
      <c r="J267" s="19" t="s">
        <v>19</v>
      </c>
      <c r="K267" s="19"/>
      <c r="M267" s="4">
        <v>2</v>
      </c>
    </row>
    <row r="268" spans="1:13" s="4" customFormat="1" ht="21.95" customHeight="1" x14ac:dyDescent="0.2">
      <c r="A268" s="19" t="s">
        <v>84</v>
      </c>
      <c r="B268" s="19">
        <f t="shared" si="34"/>
        <v>261</v>
      </c>
      <c r="C268" s="20" t="s">
        <v>264</v>
      </c>
      <c r="D268" s="21" t="s">
        <v>17</v>
      </c>
      <c r="E268" s="34">
        <v>1</v>
      </c>
      <c r="F268" s="34"/>
      <c r="G268" s="34">
        <f t="shared" si="30"/>
        <v>0</v>
      </c>
      <c r="H268" s="34"/>
      <c r="I268" s="22"/>
      <c r="J268" s="19" t="s">
        <v>19</v>
      </c>
      <c r="K268" s="19"/>
      <c r="M268" s="4">
        <v>1</v>
      </c>
    </row>
    <row r="269" spans="1:13" s="4" customFormat="1" ht="21.95" customHeight="1" x14ac:dyDescent="0.2">
      <c r="A269" s="19" t="s">
        <v>84</v>
      </c>
      <c r="B269" s="19">
        <f t="shared" si="34"/>
        <v>262</v>
      </c>
      <c r="C269" s="20" t="s">
        <v>265</v>
      </c>
      <c r="D269" s="21" t="s">
        <v>17</v>
      </c>
      <c r="E269" s="34">
        <v>56</v>
      </c>
      <c r="F269" s="34"/>
      <c r="G269" s="34">
        <f t="shared" si="30"/>
        <v>0</v>
      </c>
      <c r="H269" s="34"/>
      <c r="I269" s="22"/>
      <c r="J269" s="19" t="s">
        <v>19</v>
      </c>
      <c r="K269" s="19"/>
      <c r="M269" s="4">
        <v>51</v>
      </c>
    </row>
    <row r="270" spans="1:13" s="4" customFormat="1" ht="21.95" customHeight="1" x14ac:dyDescent="0.2">
      <c r="A270" s="19" t="s">
        <v>84</v>
      </c>
      <c r="B270" s="19">
        <f t="shared" si="34"/>
        <v>263</v>
      </c>
      <c r="C270" s="20" t="s">
        <v>266</v>
      </c>
      <c r="D270" s="21" t="s">
        <v>17</v>
      </c>
      <c r="E270" s="34">
        <v>19</v>
      </c>
      <c r="F270" s="34"/>
      <c r="G270" s="34">
        <f t="shared" si="30"/>
        <v>0</v>
      </c>
      <c r="H270" s="34"/>
      <c r="I270" s="22"/>
      <c r="J270" s="19" t="s">
        <v>19</v>
      </c>
      <c r="K270" s="19"/>
      <c r="M270" s="4">
        <v>19</v>
      </c>
    </row>
    <row r="271" spans="1:13" s="4" customFormat="1" ht="21.95" customHeight="1" x14ac:dyDescent="0.2">
      <c r="A271" s="19" t="s">
        <v>84</v>
      </c>
      <c r="B271" s="19">
        <f t="shared" si="34"/>
        <v>264</v>
      </c>
      <c r="C271" s="20" t="s">
        <v>267</v>
      </c>
      <c r="D271" s="21" t="s">
        <v>17</v>
      </c>
      <c r="E271" s="34">
        <v>2</v>
      </c>
      <c r="F271" s="34"/>
      <c r="G271" s="34">
        <f t="shared" si="30"/>
        <v>0</v>
      </c>
      <c r="H271" s="34"/>
      <c r="I271" s="22"/>
      <c r="J271" s="19" t="s">
        <v>19</v>
      </c>
      <c r="K271" s="19"/>
      <c r="M271" s="4">
        <v>2</v>
      </c>
    </row>
    <row r="272" spans="1:13" s="4" customFormat="1" ht="21.95" customHeight="1" x14ac:dyDescent="0.2">
      <c r="A272" s="19" t="s">
        <v>84</v>
      </c>
      <c r="B272" s="19">
        <f t="shared" si="34"/>
        <v>265</v>
      </c>
      <c r="C272" s="20" t="s">
        <v>268</v>
      </c>
      <c r="D272" s="21" t="s">
        <v>17</v>
      </c>
      <c r="E272" s="34">
        <v>1</v>
      </c>
      <c r="F272" s="34"/>
      <c r="G272" s="34">
        <f t="shared" si="30"/>
        <v>0</v>
      </c>
      <c r="H272" s="34"/>
      <c r="I272" s="22"/>
      <c r="J272" s="19" t="s">
        <v>19</v>
      </c>
      <c r="K272" s="19"/>
      <c r="M272" s="4">
        <v>1</v>
      </c>
    </row>
    <row r="273" spans="1:13" s="4" customFormat="1" ht="21.95" customHeight="1" x14ac:dyDescent="0.2">
      <c r="A273" s="19" t="s">
        <v>84</v>
      </c>
      <c r="B273" s="19">
        <f t="shared" si="34"/>
        <v>266</v>
      </c>
      <c r="C273" s="20" t="s">
        <v>269</v>
      </c>
      <c r="D273" s="21" t="s">
        <v>17</v>
      </c>
      <c r="E273" s="34">
        <v>80</v>
      </c>
      <c r="F273" s="34"/>
      <c r="G273" s="34">
        <f t="shared" si="30"/>
        <v>0</v>
      </c>
      <c r="H273" s="34"/>
      <c r="I273" s="22"/>
      <c r="J273" s="19" t="s">
        <v>19</v>
      </c>
      <c r="K273" s="19"/>
      <c r="M273" s="4">
        <v>82</v>
      </c>
    </row>
    <row r="274" spans="1:13" s="4" customFormat="1" ht="21.95" customHeight="1" x14ac:dyDescent="0.2">
      <c r="A274" s="19" t="s">
        <v>84</v>
      </c>
      <c r="B274" s="19">
        <f>B272+1</f>
        <v>266</v>
      </c>
      <c r="C274" s="20" t="s">
        <v>274</v>
      </c>
      <c r="D274" s="21" t="s">
        <v>17</v>
      </c>
      <c r="E274" s="34">
        <v>1</v>
      </c>
      <c r="F274" s="34"/>
      <c r="G274" s="34">
        <f t="shared" ref="G274" si="36">E274*F274</f>
        <v>0</v>
      </c>
      <c r="H274" s="34"/>
      <c r="I274" s="22"/>
      <c r="J274" s="19" t="s">
        <v>19</v>
      </c>
      <c r="K274" s="19"/>
      <c r="M274" s="4">
        <v>0</v>
      </c>
    </row>
    <row r="275" spans="1:13" s="4" customFormat="1" ht="21.95" customHeight="1" x14ac:dyDescent="0.2">
      <c r="A275" s="19" t="s">
        <v>84</v>
      </c>
      <c r="B275" s="19">
        <f>B273+1</f>
        <v>267</v>
      </c>
      <c r="C275" s="20" t="s">
        <v>270</v>
      </c>
      <c r="D275" s="21" t="s">
        <v>17</v>
      </c>
      <c r="E275" s="34">
        <v>71</v>
      </c>
      <c r="F275" s="34"/>
      <c r="G275" s="34">
        <f t="shared" si="30"/>
        <v>0</v>
      </c>
      <c r="H275" s="34"/>
      <c r="I275" s="22"/>
      <c r="J275" s="19" t="s">
        <v>19</v>
      </c>
      <c r="K275" s="19"/>
      <c r="M275" s="4">
        <v>71</v>
      </c>
    </row>
    <row r="276" spans="1:13" s="4" customFormat="1" ht="21.95" customHeight="1" x14ac:dyDescent="0.2">
      <c r="A276" s="19" t="s">
        <v>84</v>
      </c>
      <c r="B276" s="19">
        <f t="shared" si="34"/>
        <v>268</v>
      </c>
      <c r="C276" s="20" t="s">
        <v>271</v>
      </c>
      <c r="D276" s="21" t="s">
        <v>17</v>
      </c>
      <c r="E276" s="34">
        <v>30</v>
      </c>
      <c r="F276" s="34"/>
      <c r="G276" s="34">
        <f t="shared" si="30"/>
        <v>0</v>
      </c>
      <c r="H276" s="34"/>
      <c r="I276" s="22"/>
      <c r="J276" s="19" t="s">
        <v>19</v>
      </c>
      <c r="K276" s="19"/>
      <c r="M276" s="4">
        <v>25</v>
      </c>
    </row>
    <row r="277" spans="1:13" s="4" customFormat="1" ht="21.95" customHeight="1" x14ac:dyDescent="0.2">
      <c r="A277" s="19" t="s">
        <v>84</v>
      </c>
      <c r="B277" s="19">
        <f t="shared" si="34"/>
        <v>269</v>
      </c>
      <c r="C277" s="20" t="s">
        <v>272</v>
      </c>
      <c r="D277" s="21" t="s">
        <v>17</v>
      </c>
      <c r="E277" s="34">
        <v>156</v>
      </c>
      <c r="F277" s="34"/>
      <c r="G277" s="34">
        <f t="shared" si="30"/>
        <v>0</v>
      </c>
      <c r="H277" s="34"/>
      <c r="I277" s="22"/>
      <c r="J277" s="19" t="s">
        <v>19</v>
      </c>
      <c r="K277" s="19"/>
      <c r="M277" s="4">
        <v>126</v>
      </c>
    </row>
    <row r="278" spans="1:13" s="4" customFormat="1" ht="36.75" customHeight="1" x14ac:dyDescent="0.2">
      <c r="A278" s="19" t="s">
        <v>84</v>
      </c>
      <c r="B278" s="19">
        <f t="shared" si="34"/>
        <v>270</v>
      </c>
      <c r="C278" s="20" t="s">
        <v>329</v>
      </c>
      <c r="D278" s="21" t="s">
        <v>21</v>
      </c>
      <c r="E278" s="34">
        <v>2</v>
      </c>
      <c r="F278" s="34"/>
      <c r="G278" s="34">
        <f t="shared" si="30"/>
        <v>0</v>
      </c>
      <c r="H278" s="34"/>
      <c r="I278" s="22" t="s">
        <v>351</v>
      </c>
      <c r="J278" s="19" t="s">
        <v>19</v>
      </c>
      <c r="K278" s="19"/>
      <c r="M278" s="4">
        <v>2</v>
      </c>
    </row>
    <row r="279" spans="1:13" s="4" customFormat="1" ht="21.95" customHeight="1" x14ac:dyDescent="0.2">
      <c r="A279" s="15" t="s">
        <v>84</v>
      </c>
      <c r="B279" s="15">
        <f t="shared" si="32"/>
        <v>271</v>
      </c>
      <c r="C279" s="16" t="s">
        <v>275</v>
      </c>
      <c r="D279" s="15" t="s">
        <v>17</v>
      </c>
      <c r="E279" s="33">
        <f>E280</f>
        <v>289</v>
      </c>
      <c r="F279" s="33"/>
      <c r="G279" s="33">
        <f t="shared" si="30"/>
        <v>0</v>
      </c>
      <c r="H279" s="17"/>
      <c r="I279" s="18"/>
      <c r="J279" s="15" t="s">
        <v>18</v>
      </c>
      <c r="K279" s="15"/>
      <c r="M279" s="4">
        <v>289</v>
      </c>
    </row>
    <row r="280" spans="1:13" s="4" customFormat="1" ht="21.95" customHeight="1" x14ac:dyDescent="0.2">
      <c r="A280" s="19" t="s">
        <v>84</v>
      </c>
      <c r="B280" s="19">
        <f t="shared" si="32"/>
        <v>272</v>
      </c>
      <c r="C280" s="20" t="s">
        <v>276</v>
      </c>
      <c r="D280" s="21" t="s">
        <v>17</v>
      </c>
      <c r="E280" s="34">
        <v>289</v>
      </c>
      <c r="F280" s="34"/>
      <c r="G280" s="34">
        <f t="shared" si="30"/>
        <v>0</v>
      </c>
      <c r="H280" s="34"/>
      <c r="I280" s="22"/>
      <c r="J280" s="19" t="s">
        <v>19</v>
      </c>
      <c r="K280" s="19"/>
      <c r="M280" s="4">
        <v>289</v>
      </c>
    </row>
    <row r="281" spans="1:13" s="4" customFormat="1" ht="21.95" customHeight="1" x14ac:dyDescent="0.2">
      <c r="A281" s="15" t="s">
        <v>84</v>
      </c>
      <c r="B281" s="15">
        <f t="shared" si="32"/>
        <v>273</v>
      </c>
      <c r="C281" s="16" t="s">
        <v>155</v>
      </c>
      <c r="D281" s="15" t="s">
        <v>20</v>
      </c>
      <c r="E281" s="33">
        <f>E282</f>
        <v>27.1</v>
      </c>
      <c r="F281" s="33"/>
      <c r="G281" s="33">
        <f t="shared" si="30"/>
        <v>0</v>
      </c>
      <c r="H281" s="17"/>
      <c r="I281" s="18"/>
      <c r="J281" s="15" t="s">
        <v>18</v>
      </c>
      <c r="K281" s="15"/>
      <c r="M281" s="4">
        <v>25.8</v>
      </c>
    </row>
    <row r="282" spans="1:13" s="4" customFormat="1" ht="21.95" customHeight="1" x14ac:dyDescent="0.2">
      <c r="A282" s="19" t="s">
        <v>84</v>
      </c>
      <c r="B282" s="19">
        <f t="shared" si="32"/>
        <v>274</v>
      </c>
      <c r="C282" s="20" t="s">
        <v>277</v>
      </c>
      <c r="D282" s="21" t="s">
        <v>20</v>
      </c>
      <c r="E282" s="34">
        <v>27.1</v>
      </c>
      <c r="F282" s="34"/>
      <c r="G282" s="34">
        <f t="shared" si="30"/>
        <v>0</v>
      </c>
      <c r="H282" s="34"/>
      <c r="I282" s="22"/>
      <c r="J282" s="19" t="s">
        <v>19</v>
      </c>
      <c r="K282" s="19"/>
      <c r="M282" s="4">
        <v>25.8</v>
      </c>
    </row>
    <row r="283" spans="1:13" s="4" customFormat="1" ht="21.95" customHeight="1" x14ac:dyDescent="0.2">
      <c r="A283" s="15" t="s">
        <v>84</v>
      </c>
      <c r="B283" s="15">
        <f>B282+1</f>
        <v>275</v>
      </c>
      <c r="C283" s="16" t="s">
        <v>278</v>
      </c>
      <c r="D283" s="15" t="s">
        <v>20</v>
      </c>
      <c r="E283" s="33">
        <f>E258</f>
        <v>1177.8</v>
      </c>
      <c r="F283" s="33"/>
      <c r="G283" s="33">
        <f t="shared" si="30"/>
        <v>0</v>
      </c>
      <c r="H283" s="17"/>
      <c r="I283" s="18"/>
      <c r="J283" s="15" t="s">
        <v>18</v>
      </c>
      <c r="K283" s="15"/>
      <c r="M283" s="4">
        <v>1190.3</v>
      </c>
    </row>
    <row r="284" spans="1:13" s="4" customFormat="1" ht="21.95" customHeight="1" x14ac:dyDescent="0.2">
      <c r="A284" s="10" t="s">
        <v>84</v>
      </c>
      <c r="B284" s="10">
        <f t="shared" si="32"/>
        <v>276</v>
      </c>
      <c r="C284" s="11" t="s">
        <v>294</v>
      </c>
      <c r="D284" s="12"/>
      <c r="E284" s="13"/>
      <c r="F284" s="13"/>
      <c r="G284" s="13"/>
      <c r="H284" s="13"/>
      <c r="I284" s="14"/>
      <c r="J284" s="10" t="s">
        <v>16</v>
      </c>
      <c r="K284" s="10"/>
    </row>
    <row r="285" spans="1:13" s="4" customFormat="1" ht="21.95" customHeight="1" x14ac:dyDescent="0.2">
      <c r="A285" s="15" t="s">
        <v>84</v>
      </c>
      <c r="B285" s="15">
        <f t="shared" si="32"/>
        <v>277</v>
      </c>
      <c r="C285" s="16" t="s">
        <v>295</v>
      </c>
      <c r="D285" s="15" t="s">
        <v>17</v>
      </c>
      <c r="E285" s="33">
        <f>E286</f>
        <v>1</v>
      </c>
      <c r="F285" s="33"/>
      <c r="G285" s="33">
        <f t="shared" ref="G285:G286" si="37">E285*F285</f>
        <v>0</v>
      </c>
      <c r="H285" s="17"/>
      <c r="I285" s="18"/>
      <c r="J285" s="15" t="s">
        <v>18</v>
      </c>
      <c r="K285" s="15"/>
      <c r="M285" s="4">
        <v>1</v>
      </c>
    </row>
    <row r="286" spans="1:13" s="4" customFormat="1" ht="45" customHeight="1" x14ac:dyDescent="0.2">
      <c r="A286" s="19" t="s">
        <v>84</v>
      </c>
      <c r="B286" s="19">
        <f>B285+1</f>
        <v>278</v>
      </c>
      <c r="C286" s="20" t="s">
        <v>296</v>
      </c>
      <c r="D286" s="21" t="s">
        <v>17</v>
      </c>
      <c r="E286" s="34">
        <v>1</v>
      </c>
      <c r="F286" s="34"/>
      <c r="G286" s="34">
        <f t="shared" si="37"/>
        <v>0</v>
      </c>
      <c r="H286" s="34"/>
      <c r="I286" s="22"/>
      <c r="J286" s="19" t="s">
        <v>19</v>
      </c>
      <c r="K286" s="19"/>
      <c r="M286" s="4">
        <v>1</v>
      </c>
    </row>
    <row r="287" spans="1:13" s="4" customFormat="1" ht="21.95" customHeight="1" x14ac:dyDescent="0.2">
      <c r="A287" s="15" t="s">
        <v>84</v>
      </c>
      <c r="B287" s="15">
        <f t="shared" si="32"/>
        <v>279</v>
      </c>
      <c r="C287" s="16" t="s">
        <v>297</v>
      </c>
      <c r="D287" s="15" t="s">
        <v>17</v>
      </c>
      <c r="E287" s="33">
        <f>E288</f>
        <v>1</v>
      </c>
      <c r="F287" s="33"/>
      <c r="G287" s="33">
        <f t="shared" ref="G287:G290" si="38">E287*F287</f>
        <v>0</v>
      </c>
      <c r="H287" s="17"/>
      <c r="I287" s="18"/>
      <c r="J287" s="15" t="s">
        <v>18</v>
      </c>
      <c r="K287" s="15"/>
      <c r="M287" s="4">
        <v>1</v>
      </c>
    </row>
    <row r="288" spans="1:13" s="4" customFormat="1" ht="23.25" customHeight="1" x14ac:dyDescent="0.2">
      <c r="A288" s="19" t="s">
        <v>84</v>
      </c>
      <c r="B288" s="19">
        <f>B287+1</f>
        <v>280</v>
      </c>
      <c r="C288" s="20" t="s">
        <v>298</v>
      </c>
      <c r="D288" s="21" t="s">
        <v>17</v>
      </c>
      <c r="E288" s="34">
        <v>1</v>
      </c>
      <c r="F288" s="34"/>
      <c r="G288" s="34">
        <f t="shared" si="38"/>
        <v>0</v>
      </c>
      <c r="H288" s="34"/>
      <c r="I288" s="22"/>
      <c r="J288" s="19" t="s">
        <v>19</v>
      </c>
      <c r="K288" s="19"/>
      <c r="M288" s="4">
        <v>1</v>
      </c>
    </row>
    <row r="289" spans="1:14" s="4" customFormat="1" ht="21.95" customHeight="1" x14ac:dyDescent="0.2">
      <c r="A289" s="62" t="s">
        <v>84</v>
      </c>
      <c r="B289" s="62">
        <f t="shared" si="32"/>
        <v>281</v>
      </c>
      <c r="C289" s="61" t="s">
        <v>299</v>
      </c>
      <c r="D289" s="62" t="s">
        <v>17</v>
      </c>
      <c r="E289" s="63">
        <f>E290</f>
        <v>1</v>
      </c>
      <c r="F289" s="63"/>
      <c r="G289" s="63">
        <f t="shared" si="38"/>
        <v>0</v>
      </c>
      <c r="H289" s="64"/>
      <c r="I289" s="65"/>
      <c r="J289" s="62" t="s">
        <v>18</v>
      </c>
      <c r="K289" s="62"/>
      <c r="M289" s="4">
        <v>1</v>
      </c>
    </row>
    <row r="290" spans="1:14" s="4" customFormat="1" ht="21.95" customHeight="1" x14ac:dyDescent="0.2">
      <c r="A290" s="19" t="s">
        <v>84</v>
      </c>
      <c r="B290" s="19">
        <f>B289+1</f>
        <v>282</v>
      </c>
      <c r="C290" s="20" t="s">
        <v>300</v>
      </c>
      <c r="D290" s="21" t="s">
        <v>17</v>
      </c>
      <c r="E290" s="34">
        <v>1</v>
      </c>
      <c r="F290" s="34"/>
      <c r="G290" s="34">
        <f t="shared" si="38"/>
        <v>0</v>
      </c>
      <c r="H290" s="34"/>
      <c r="I290" s="22"/>
      <c r="J290" s="19" t="s">
        <v>19</v>
      </c>
      <c r="K290" s="19"/>
      <c r="M290" s="4">
        <v>1</v>
      </c>
    </row>
    <row r="291" spans="1:14" s="4" customFormat="1" ht="21.95" customHeight="1" x14ac:dyDescent="0.2">
      <c r="A291" s="62" t="s">
        <v>84</v>
      </c>
      <c r="B291" s="62">
        <f t="shared" si="32"/>
        <v>283</v>
      </c>
      <c r="C291" s="61" t="s">
        <v>301</v>
      </c>
      <c r="D291" s="62" t="s">
        <v>17</v>
      </c>
      <c r="E291" s="63">
        <f>E292</f>
        <v>1</v>
      </c>
      <c r="F291" s="63"/>
      <c r="G291" s="63">
        <f t="shared" ref="G291:G292" si="39">E291*F291</f>
        <v>0</v>
      </c>
      <c r="H291" s="64"/>
      <c r="I291" s="65"/>
      <c r="J291" s="62" t="s">
        <v>18</v>
      </c>
      <c r="K291" s="62"/>
      <c r="M291" s="4">
        <v>1</v>
      </c>
    </row>
    <row r="292" spans="1:14" s="4" customFormat="1" ht="21.95" customHeight="1" x14ac:dyDescent="0.2">
      <c r="A292" s="19" t="s">
        <v>84</v>
      </c>
      <c r="B292" s="19">
        <f>B291+1</f>
        <v>284</v>
      </c>
      <c r="C292" s="20" t="s">
        <v>302</v>
      </c>
      <c r="D292" s="21" t="s">
        <v>17</v>
      </c>
      <c r="E292" s="34">
        <v>1</v>
      </c>
      <c r="F292" s="34"/>
      <c r="G292" s="34">
        <f t="shared" si="39"/>
        <v>0</v>
      </c>
      <c r="H292" s="34"/>
      <c r="I292" s="22"/>
      <c r="J292" s="19" t="s">
        <v>19</v>
      </c>
      <c r="K292" s="19"/>
      <c r="M292" s="4">
        <v>1</v>
      </c>
    </row>
    <row r="293" spans="1:14" s="4" customFormat="1" ht="21.95" customHeight="1" x14ac:dyDescent="0.2">
      <c r="A293" s="10" t="s">
        <v>85</v>
      </c>
      <c r="B293" s="10">
        <f>B292+1</f>
        <v>285</v>
      </c>
      <c r="C293" s="11" t="s">
        <v>279</v>
      </c>
      <c r="D293" s="12"/>
      <c r="E293" s="13"/>
      <c r="F293" s="13"/>
      <c r="G293" s="13"/>
      <c r="H293" s="13"/>
      <c r="I293" s="14"/>
      <c r="J293" s="10" t="s">
        <v>16</v>
      </c>
      <c r="K293" s="10"/>
    </row>
    <row r="294" spans="1:14" s="4" customFormat="1" ht="21.95" customHeight="1" x14ac:dyDescent="0.2">
      <c r="A294" s="15" t="s">
        <v>85</v>
      </c>
      <c r="B294" s="15">
        <f t="shared" si="32"/>
        <v>286</v>
      </c>
      <c r="C294" s="16" t="s">
        <v>280</v>
      </c>
      <c r="D294" s="15" t="s">
        <v>20</v>
      </c>
      <c r="E294" s="33">
        <f>SUM(E295:E298)</f>
        <v>768.30000000000007</v>
      </c>
      <c r="F294" s="33"/>
      <c r="G294" s="33">
        <f t="shared" ref="G294:G318" si="40">E294*F294</f>
        <v>0</v>
      </c>
      <c r="H294" s="17"/>
      <c r="I294" s="18"/>
      <c r="J294" s="15" t="s">
        <v>18</v>
      </c>
      <c r="K294" s="15"/>
      <c r="M294" s="4">
        <v>207.4</v>
      </c>
    </row>
    <row r="295" spans="1:14" s="4" customFormat="1" ht="21.95" customHeight="1" x14ac:dyDescent="0.2">
      <c r="A295" s="19" t="s">
        <v>85</v>
      </c>
      <c r="B295" s="19">
        <f>B294+1</f>
        <v>287</v>
      </c>
      <c r="C295" s="20" t="s">
        <v>281</v>
      </c>
      <c r="D295" s="21" t="s">
        <v>20</v>
      </c>
      <c r="E295" s="34">
        <v>232.9</v>
      </c>
      <c r="F295" s="34"/>
      <c r="G295" s="34">
        <f t="shared" si="40"/>
        <v>0</v>
      </c>
      <c r="H295" s="34"/>
      <c r="I295" s="22"/>
      <c r="J295" s="19" t="s">
        <v>19</v>
      </c>
      <c r="K295" s="19"/>
      <c r="M295" s="4">
        <v>195.6</v>
      </c>
    </row>
    <row r="296" spans="1:14" s="4" customFormat="1" ht="21.95" customHeight="1" x14ac:dyDescent="0.2">
      <c r="A296" s="19" t="s">
        <v>85</v>
      </c>
      <c r="B296" s="19">
        <f t="shared" ref="B296:B300" si="41">B295+1</f>
        <v>288</v>
      </c>
      <c r="C296" s="20" t="s">
        <v>282</v>
      </c>
      <c r="D296" s="21" t="s">
        <v>20</v>
      </c>
      <c r="E296" s="34">
        <v>10.9</v>
      </c>
      <c r="F296" s="34"/>
      <c r="G296" s="34">
        <f t="shared" si="40"/>
        <v>0</v>
      </c>
      <c r="H296" s="34"/>
      <c r="I296" s="22"/>
      <c r="J296" s="19" t="s">
        <v>19</v>
      </c>
      <c r="K296" s="19"/>
      <c r="M296" s="4">
        <v>11.8</v>
      </c>
    </row>
    <row r="297" spans="1:14" s="4" customFormat="1" ht="21.95" customHeight="1" x14ac:dyDescent="0.2">
      <c r="A297" s="19" t="s">
        <v>85</v>
      </c>
      <c r="B297" s="19">
        <f t="shared" si="41"/>
        <v>289</v>
      </c>
      <c r="C297" s="20" t="s">
        <v>307</v>
      </c>
      <c r="D297" s="21" t="s">
        <v>20</v>
      </c>
      <c r="E297" s="34">
        <v>305.89999999999998</v>
      </c>
      <c r="F297" s="34"/>
      <c r="G297" s="34">
        <f t="shared" si="40"/>
        <v>0</v>
      </c>
      <c r="H297" s="34"/>
      <c r="I297" s="22"/>
      <c r="J297" s="19" t="s">
        <v>19</v>
      </c>
      <c r="K297" s="19"/>
      <c r="M297" s="4">
        <v>0</v>
      </c>
      <c r="N297" s="42" t="s">
        <v>309</v>
      </c>
    </row>
    <row r="298" spans="1:14" s="4" customFormat="1" ht="21.95" customHeight="1" x14ac:dyDescent="0.2">
      <c r="A298" s="19" t="s">
        <v>85</v>
      </c>
      <c r="B298" s="19">
        <f t="shared" si="41"/>
        <v>290</v>
      </c>
      <c r="C298" s="20" t="s">
        <v>308</v>
      </c>
      <c r="D298" s="21" t="s">
        <v>20</v>
      </c>
      <c r="E298" s="34">
        <v>218.6</v>
      </c>
      <c r="F298" s="34"/>
      <c r="G298" s="34">
        <f t="shared" si="40"/>
        <v>0</v>
      </c>
      <c r="H298" s="34"/>
      <c r="I298" s="22"/>
      <c r="J298" s="19" t="s">
        <v>19</v>
      </c>
      <c r="K298" s="19"/>
      <c r="M298" s="4">
        <v>0</v>
      </c>
    </row>
    <row r="299" spans="1:14" s="4" customFormat="1" ht="40.5" customHeight="1" x14ac:dyDescent="0.2">
      <c r="A299" s="19" t="s">
        <v>85</v>
      </c>
      <c r="B299" s="19">
        <f t="shared" si="41"/>
        <v>291</v>
      </c>
      <c r="C299" s="20" t="s">
        <v>329</v>
      </c>
      <c r="D299" s="21" t="s">
        <v>21</v>
      </c>
      <c r="E299" s="34">
        <v>1</v>
      </c>
      <c r="F299" s="34"/>
      <c r="G299" s="34">
        <f t="shared" si="40"/>
        <v>0</v>
      </c>
      <c r="H299" s="34"/>
      <c r="I299" s="22" t="s">
        <v>351</v>
      </c>
      <c r="J299" s="19" t="s">
        <v>19</v>
      </c>
      <c r="K299" s="19"/>
      <c r="M299" s="4">
        <v>1</v>
      </c>
    </row>
    <row r="300" spans="1:14" s="4" customFormat="1" ht="21.95" customHeight="1" x14ac:dyDescent="0.2">
      <c r="A300" s="19" t="s">
        <v>85</v>
      </c>
      <c r="B300" s="19">
        <f t="shared" si="41"/>
        <v>292</v>
      </c>
      <c r="C300" s="20" t="s">
        <v>283</v>
      </c>
      <c r="D300" s="21" t="s">
        <v>17</v>
      </c>
      <c r="E300" s="34">
        <v>22</v>
      </c>
      <c r="F300" s="34"/>
      <c r="G300" s="34">
        <f t="shared" si="40"/>
        <v>0</v>
      </c>
      <c r="H300" s="34"/>
      <c r="I300" s="22"/>
      <c r="J300" s="19" t="s">
        <v>19</v>
      </c>
      <c r="K300" s="19"/>
      <c r="M300" s="4">
        <v>15</v>
      </c>
    </row>
    <row r="301" spans="1:14" s="4" customFormat="1" ht="21.95" customHeight="1" x14ac:dyDescent="0.2">
      <c r="A301" s="19" t="s">
        <v>85</v>
      </c>
      <c r="B301" s="19">
        <f t="shared" ref="B301:B319" si="42">B300+1</f>
        <v>293</v>
      </c>
      <c r="C301" s="20" t="s">
        <v>284</v>
      </c>
      <c r="D301" s="21" t="s">
        <v>17</v>
      </c>
      <c r="E301" s="34">
        <v>15</v>
      </c>
      <c r="F301" s="34"/>
      <c r="G301" s="34">
        <f t="shared" si="40"/>
        <v>0</v>
      </c>
      <c r="H301" s="34"/>
      <c r="I301" s="22"/>
      <c r="J301" s="19" t="s">
        <v>19</v>
      </c>
      <c r="K301" s="19"/>
      <c r="M301" s="4">
        <v>9</v>
      </c>
    </row>
    <row r="302" spans="1:14" s="4" customFormat="1" ht="21.95" customHeight="1" x14ac:dyDescent="0.2">
      <c r="A302" s="19" t="s">
        <v>85</v>
      </c>
      <c r="B302" s="19">
        <f t="shared" si="42"/>
        <v>294</v>
      </c>
      <c r="C302" s="20" t="s">
        <v>285</v>
      </c>
      <c r="D302" s="21" t="s">
        <v>17</v>
      </c>
      <c r="E302" s="34">
        <v>4</v>
      </c>
      <c r="F302" s="34"/>
      <c r="G302" s="34">
        <f t="shared" si="40"/>
        <v>0</v>
      </c>
      <c r="H302" s="34"/>
      <c r="I302" s="22"/>
      <c r="J302" s="19" t="s">
        <v>19</v>
      </c>
      <c r="K302" s="19"/>
      <c r="M302" s="4">
        <v>4</v>
      </c>
    </row>
    <row r="303" spans="1:14" s="4" customFormat="1" ht="21.95" customHeight="1" x14ac:dyDescent="0.2">
      <c r="A303" s="19" t="s">
        <v>85</v>
      </c>
      <c r="B303" s="19">
        <f t="shared" si="42"/>
        <v>295</v>
      </c>
      <c r="C303" s="20" t="s">
        <v>267</v>
      </c>
      <c r="D303" s="21" t="s">
        <v>17</v>
      </c>
      <c r="E303" s="34">
        <v>4</v>
      </c>
      <c r="F303" s="34"/>
      <c r="G303" s="34">
        <f t="shared" si="40"/>
        <v>0</v>
      </c>
      <c r="H303" s="34"/>
      <c r="I303" s="22"/>
      <c r="J303" s="19" t="s">
        <v>19</v>
      </c>
      <c r="K303" s="19"/>
      <c r="M303" s="4">
        <v>4</v>
      </c>
    </row>
    <row r="304" spans="1:14" s="4" customFormat="1" ht="21.95" customHeight="1" x14ac:dyDescent="0.2">
      <c r="A304" s="19" t="s">
        <v>85</v>
      </c>
      <c r="B304" s="19">
        <f t="shared" si="42"/>
        <v>296</v>
      </c>
      <c r="C304" s="20" t="s">
        <v>286</v>
      </c>
      <c r="D304" s="21" t="s">
        <v>17</v>
      </c>
      <c r="E304" s="34">
        <v>7</v>
      </c>
      <c r="F304" s="34"/>
      <c r="G304" s="34">
        <f t="shared" si="40"/>
        <v>0</v>
      </c>
      <c r="H304" s="34"/>
      <c r="I304" s="22"/>
      <c r="J304" s="19" t="s">
        <v>19</v>
      </c>
      <c r="K304" s="19"/>
      <c r="M304" s="4">
        <v>7</v>
      </c>
    </row>
    <row r="305" spans="1:13" s="4" customFormat="1" ht="21.95" customHeight="1" x14ac:dyDescent="0.2">
      <c r="A305" s="19" t="s">
        <v>85</v>
      </c>
      <c r="B305" s="19">
        <f t="shared" si="42"/>
        <v>297</v>
      </c>
      <c r="C305" s="20" t="s">
        <v>287</v>
      </c>
      <c r="D305" s="21" t="s">
        <v>17</v>
      </c>
      <c r="E305" s="34">
        <v>1</v>
      </c>
      <c r="F305" s="34"/>
      <c r="G305" s="34">
        <f t="shared" si="40"/>
        <v>0</v>
      </c>
      <c r="H305" s="34"/>
      <c r="I305" s="22"/>
      <c r="J305" s="19" t="s">
        <v>19</v>
      </c>
      <c r="K305" s="19"/>
      <c r="M305" s="4">
        <v>1</v>
      </c>
    </row>
    <row r="306" spans="1:13" s="4" customFormat="1" ht="21.95" customHeight="1" x14ac:dyDescent="0.2">
      <c r="A306" s="19" t="s">
        <v>85</v>
      </c>
      <c r="B306" s="19">
        <f t="shared" si="42"/>
        <v>298</v>
      </c>
      <c r="C306" s="20" t="s">
        <v>305</v>
      </c>
      <c r="D306" s="21" t="s">
        <v>17</v>
      </c>
      <c r="E306" s="34">
        <v>59</v>
      </c>
      <c r="F306" s="34"/>
      <c r="G306" s="34">
        <f t="shared" si="40"/>
        <v>0</v>
      </c>
      <c r="H306" s="34"/>
      <c r="I306" s="22"/>
      <c r="J306" s="19" t="s">
        <v>19</v>
      </c>
      <c r="K306" s="19"/>
      <c r="M306" s="4">
        <v>0</v>
      </c>
    </row>
    <row r="307" spans="1:13" s="4" customFormat="1" ht="21.95" customHeight="1" x14ac:dyDescent="0.2">
      <c r="A307" s="19" t="s">
        <v>85</v>
      </c>
      <c r="B307" s="19">
        <f t="shared" si="42"/>
        <v>299</v>
      </c>
      <c r="C307" s="20" t="s">
        <v>75</v>
      </c>
      <c r="D307" s="21" t="s">
        <v>17</v>
      </c>
      <c r="E307" s="34">
        <v>85</v>
      </c>
      <c r="F307" s="34"/>
      <c r="G307" s="34">
        <f t="shared" si="40"/>
        <v>0</v>
      </c>
      <c r="H307" s="34"/>
      <c r="I307" s="22"/>
      <c r="J307" s="19" t="s">
        <v>19</v>
      </c>
      <c r="K307" s="19"/>
      <c r="M307" s="4">
        <v>0</v>
      </c>
    </row>
    <row r="308" spans="1:13" s="4" customFormat="1" ht="21.95" customHeight="1" x14ac:dyDescent="0.2">
      <c r="A308" s="19" t="s">
        <v>85</v>
      </c>
      <c r="B308" s="19">
        <f t="shared" si="42"/>
        <v>300</v>
      </c>
      <c r="C308" s="20" t="s">
        <v>306</v>
      </c>
      <c r="D308" s="21" t="s">
        <v>17</v>
      </c>
      <c r="E308" s="34">
        <v>5</v>
      </c>
      <c r="F308" s="34"/>
      <c r="G308" s="34">
        <f t="shared" si="40"/>
        <v>0</v>
      </c>
      <c r="H308" s="34"/>
      <c r="I308" s="22"/>
      <c r="J308" s="19" t="s">
        <v>19</v>
      </c>
      <c r="K308" s="19"/>
      <c r="M308" s="4">
        <v>0</v>
      </c>
    </row>
    <row r="309" spans="1:13" s="4" customFormat="1" ht="21.95" customHeight="1" x14ac:dyDescent="0.2">
      <c r="A309" s="19" t="s">
        <v>85</v>
      </c>
      <c r="B309" s="19">
        <f t="shared" si="42"/>
        <v>301</v>
      </c>
      <c r="C309" s="20" t="s">
        <v>288</v>
      </c>
      <c r="D309" s="21" t="s">
        <v>17</v>
      </c>
      <c r="E309" s="34">
        <v>12</v>
      </c>
      <c r="F309" s="34"/>
      <c r="G309" s="34">
        <f t="shared" si="40"/>
        <v>0</v>
      </c>
      <c r="H309" s="34"/>
      <c r="I309" s="22"/>
      <c r="J309" s="19" t="s">
        <v>19</v>
      </c>
      <c r="K309" s="19"/>
      <c r="M309" s="4">
        <v>7</v>
      </c>
    </row>
    <row r="310" spans="1:13" s="4" customFormat="1" ht="21.95" customHeight="1" x14ac:dyDescent="0.2">
      <c r="A310" s="19" t="s">
        <v>85</v>
      </c>
      <c r="B310" s="19">
        <f t="shared" si="42"/>
        <v>302</v>
      </c>
      <c r="C310" s="20" t="s">
        <v>289</v>
      </c>
      <c r="D310" s="21" t="s">
        <v>17</v>
      </c>
      <c r="E310" s="34">
        <v>4</v>
      </c>
      <c r="F310" s="34"/>
      <c r="G310" s="34">
        <f t="shared" si="40"/>
        <v>0</v>
      </c>
      <c r="H310" s="34"/>
      <c r="I310" s="22"/>
      <c r="J310" s="19" t="s">
        <v>19</v>
      </c>
      <c r="K310" s="19"/>
      <c r="M310" s="4">
        <v>4</v>
      </c>
    </row>
    <row r="311" spans="1:13" s="4" customFormat="1" ht="21.95" customHeight="1" x14ac:dyDescent="0.2">
      <c r="A311" s="19" t="s">
        <v>85</v>
      </c>
      <c r="B311" s="19">
        <f t="shared" si="42"/>
        <v>303</v>
      </c>
      <c r="C311" s="20" t="s">
        <v>290</v>
      </c>
      <c r="D311" s="21" t="s">
        <v>17</v>
      </c>
      <c r="E311" s="34">
        <v>5</v>
      </c>
      <c r="F311" s="34"/>
      <c r="G311" s="34">
        <f t="shared" si="40"/>
        <v>0</v>
      </c>
      <c r="H311" s="34"/>
      <c r="I311" s="22"/>
      <c r="J311" s="19" t="s">
        <v>19</v>
      </c>
      <c r="K311" s="19"/>
      <c r="M311" s="4">
        <v>5</v>
      </c>
    </row>
    <row r="312" spans="1:13" s="4" customFormat="1" ht="21.95" customHeight="1" x14ac:dyDescent="0.2">
      <c r="A312" s="19" t="s">
        <v>85</v>
      </c>
      <c r="B312" s="19">
        <f t="shared" si="42"/>
        <v>304</v>
      </c>
      <c r="C312" s="20" t="s">
        <v>291</v>
      </c>
      <c r="D312" s="21" t="s">
        <v>17</v>
      </c>
      <c r="E312" s="34">
        <v>1</v>
      </c>
      <c r="F312" s="34"/>
      <c r="G312" s="34">
        <f t="shared" si="40"/>
        <v>0</v>
      </c>
      <c r="H312" s="34"/>
      <c r="I312" s="22"/>
      <c r="J312" s="19" t="s">
        <v>19</v>
      </c>
      <c r="K312" s="19"/>
      <c r="M312" s="4">
        <v>1</v>
      </c>
    </row>
    <row r="313" spans="1:13" s="4" customFormat="1" ht="21.95" customHeight="1" x14ac:dyDescent="0.2">
      <c r="A313" s="19" t="s">
        <v>85</v>
      </c>
      <c r="B313" s="19">
        <f t="shared" si="42"/>
        <v>305</v>
      </c>
      <c r="C313" s="20" t="s">
        <v>292</v>
      </c>
      <c r="D313" s="21" t="s">
        <v>17</v>
      </c>
      <c r="E313" s="34">
        <v>2</v>
      </c>
      <c r="F313" s="34"/>
      <c r="G313" s="34">
        <f t="shared" si="40"/>
        <v>0</v>
      </c>
      <c r="H313" s="34"/>
      <c r="I313" s="22"/>
      <c r="J313" s="19" t="s">
        <v>19</v>
      </c>
      <c r="K313" s="19"/>
      <c r="M313" s="4">
        <v>2</v>
      </c>
    </row>
    <row r="314" spans="1:13" s="4" customFormat="1" ht="21.95" customHeight="1" x14ac:dyDescent="0.2">
      <c r="A314" s="19" t="s">
        <v>85</v>
      </c>
      <c r="B314" s="19">
        <f t="shared" si="42"/>
        <v>306</v>
      </c>
      <c r="C314" s="20" t="s">
        <v>303</v>
      </c>
      <c r="D314" s="21" t="s">
        <v>17</v>
      </c>
      <c r="E314" s="34">
        <v>2</v>
      </c>
      <c r="F314" s="34"/>
      <c r="G314" s="34">
        <f t="shared" si="40"/>
        <v>0</v>
      </c>
      <c r="H314" s="34"/>
      <c r="I314" s="22"/>
      <c r="J314" s="19" t="s">
        <v>19</v>
      </c>
      <c r="K314" s="19"/>
      <c r="M314" s="4">
        <v>0</v>
      </c>
    </row>
    <row r="315" spans="1:13" s="4" customFormat="1" ht="21.95" customHeight="1" x14ac:dyDescent="0.2">
      <c r="A315" s="19" t="s">
        <v>85</v>
      </c>
      <c r="B315" s="19">
        <f t="shared" si="42"/>
        <v>307</v>
      </c>
      <c r="C315" s="20" t="s">
        <v>304</v>
      </c>
      <c r="D315" s="21" t="s">
        <v>17</v>
      </c>
      <c r="E315" s="34">
        <v>24</v>
      </c>
      <c r="F315" s="34"/>
      <c r="G315" s="34">
        <f t="shared" si="40"/>
        <v>0</v>
      </c>
      <c r="H315" s="34"/>
      <c r="I315" s="22"/>
      <c r="J315" s="19" t="s">
        <v>19</v>
      </c>
      <c r="K315" s="19"/>
      <c r="M315" s="4">
        <v>0</v>
      </c>
    </row>
    <row r="316" spans="1:13" s="4" customFormat="1" ht="21.95" customHeight="1" x14ac:dyDescent="0.2">
      <c r="A316" s="19" t="s">
        <v>85</v>
      </c>
      <c r="B316" s="19">
        <f t="shared" si="42"/>
        <v>308</v>
      </c>
      <c r="C316" s="20" t="s">
        <v>311</v>
      </c>
      <c r="D316" s="21" t="s">
        <v>17</v>
      </c>
      <c r="E316" s="34">
        <v>149</v>
      </c>
      <c r="F316" s="34"/>
      <c r="G316" s="34">
        <f t="shared" si="40"/>
        <v>0</v>
      </c>
      <c r="H316" s="34"/>
      <c r="I316" s="22"/>
      <c r="J316" s="19" t="s">
        <v>19</v>
      </c>
      <c r="K316" s="19"/>
      <c r="M316" s="4">
        <v>0</v>
      </c>
    </row>
    <row r="317" spans="1:13" s="4" customFormat="1" ht="21.95" customHeight="1" x14ac:dyDescent="0.2">
      <c r="A317" s="19" t="s">
        <v>85</v>
      </c>
      <c r="B317" s="19">
        <f t="shared" si="42"/>
        <v>309</v>
      </c>
      <c r="C317" s="20" t="s">
        <v>312</v>
      </c>
      <c r="D317" s="21" t="s">
        <v>17</v>
      </c>
      <c r="E317" s="34">
        <v>1</v>
      </c>
      <c r="F317" s="34"/>
      <c r="G317" s="34">
        <f t="shared" si="40"/>
        <v>0</v>
      </c>
      <c r="H317" s="34"/>
      <c r="I317" s="22"/>
      <c r="J317" s="19" t="s">
        <v>19</v>
      </c>
      <c r="K317" s="19"/>
      <c r="M317" s="4">
        <v>0</v>
      </c>
    </row>
    <row r="318" spans="1:13" s="4" customFormat="1" ht="21.95" customHeight="1" x14ac:dyDescent="0.2">
      <c r="A318" s="19" t="s">
        <v>85</v>
      </c>
      <c r="B318" s="19">
        <f t="shared" si="42"/>
        <v>310</v>
      </c>
      <c r="C318" s="20" t="s">
        <v>313</v>
      </c>
      <c r="D318" s="21" t="s">
        <v>17</v>
      </c>
      <c r="E318" s="34">
        <v>8</v>
      </c>
      <c r="F318" s="34"/>
      <c r="G318" s="34">
        <f t="shared" si="40"/>
        <v>0</v>
      </c>
      <c r="H318" s="34"/>
      <c r="I318" s="22"/>
      <c r="J318" s="19" t="s">
        <v>19</v>
      </c>
      <c r="K318" s="19"/>
      <c r="M318" s="4">
        <v>0</v>
      </c>
    </row>
    <row r="319" spans="1:13" s="4" customFormat="1" ht="21.95" customHeight="1" x14ac:dyDescent="0.2">
      <c r="A319" s="19" t="s">
        <v>85</v>
      </c>
      <c r="B319" s="19">
        <f t="shared" si="42"/>
        <v>311</v>
      </c>
      <c r="C319" s="20" t="s">
        <v>293</v>
      </c>
      <c r="D319" s="21" t="s">
        <v>17</v>
      </c>
      <c r="E319" s="34">
        <f>12+1</f>
        <v>13</v>
      </c>
      <c r="F319" s="34"/>
      <c r="G319" s="34">
        <f>E319*F319</f>
        <v>0</v>
      </c>
      <c r="H319" s="34"/>
      <c r="I319" s="22"/>
      <c r="J319" s="19" t="s">
        <v>19</v>
      </c>
      <c r="K319" s="19"/>
      <c r="M319" s="4">
        <v>13</v>
      </c>
    </row>
    <row r="320" spans="1:13" s="4" customFormat="1" ht="21.95" customHeight="1" x14ac:dyDescent="0.2">
      <c r="A320" s="15" t="s">
        <v>85</v>
      </c>
      <c r="B320" s="15">
        <f t="shared" si="32"/>
        <v>312</v>
      </c>
      <c r="C320" s="16" t="s">
        <v>275</v>
      </c>
      <c r="D320" s="15" t="s">
        <v>17</v>
      </c>
      <c r="E320" s="37">
        <f>E321</f>
        <v>35</v>
      </c>
      <c r="F320" s="33"/>
      <c r="G320" s="33">
        <f t="shared" ref="G320:G321" si="43">E320*F320</f>
        <v>0</v>
      </c>
      <c r="H320" s="17"/>
      <c r="I320" s="18"/>
      <c r="J320" s="15" t="s">
        <v>18</v>
      </c>
      <c r="K320" s="15"/>
      <c r="M320" s="4">
        <v>36</v>
      </c>
    </row>
    <row r="321" spans="1:17" s="4" customFormat="1" ht="21.95" customHeight="1" x14ac:dyDescent="0.2">
      <c r="A321" s="19" t="s">
        <v>85</v>
      </c>
      <c r="B321" s="19">
        <f t="shared" si="32"/>
        <v>313</v>
      </c>
      <c r="C321" s="20" t="s">
        <v>276</v>
      </c>
      <c r="D321" s="21" t="s">
        <v>17</v>
      </c>
      <c r="E321" s="38">
        <v>35</v>
      </c>
      <c r="F321" s="34"/>
      <c r="G321" s="34">
        <f t="shared" si="43"/>
        <v>0</v>
      </c>
      <c r="H321" s="34"/>
      <c r="I321" s="22"/>
      <c r="J321" s="19" t="s">
        <v>19</v>
      </c>
      <c r="K321" s="19"/>
      <c r="M321" s="4">
        <v>36</v>
      </c>
    </row>
    <row r="322" spans="1:17" s="4" customFormat="1" ht="21.95" customHeight="1" x14ac:dyDescent="0.2">
      <c r="A322" s="15" t="s">
        <v>85</v>
      </c>
      <c r="B322" s="15">
        <f t="shared" si="32"/>
        <v>314</v>
      </c>
      <c r="C322" s="16" t="s">
        <v>310</v>
      </c>
      <c r="D322" s="15" t="s">
        <v>20</v>
      </c>
      <c r="E322" s="37">
        <f>E294</f>
        <v>768.30000000000007</v>
      </c>
      <c r="F322" s="33"/>
      <c r="G322" s="33">
        <f t="shared" ref="G322" si="44">E322*F322</f>
        <v>0</v>
      </c>
      <c r="H322" s="17"/>
      <c r="I322" s="18"/>
      <c r="J322" s="15" t="s">
        <v>18</v>
      </c>
      <c r="K322" s="15"/>
    </row>
    <row r="323" spans="1:17" s="4" customFormat="1" ht="21.95" customHeight="1" x14ac:dyDescent="0.2">
      <c r="A323" s="10" t="s">
        <v>85</v>
      </c>
      <c r="B323" s="10">
        <f>B322+1</f>
        <v>315</v>
      </c>
      <c r="C323" s="11" t="s">
        <v>314</v>
      </c>
      <c r="D323" s="12"/>
      <c r="E323" s="13"/>
      <c r="F323" s="13"/>
      <c r="G323" s="13"/>
      <c r="H323" s="13"/>
      <c r="I323" s="14"/>
      <c r="J323" s="10" t="s">
        <v>16</v>
      </c>
      <c r="K323" s="10"/>
    </row>
    <row r="324" spans="1:17" s="4" customFormat="1" ht="21.95" customHeight="1" x14ac:dyDescent="0.2">
      <c r="A324" s="15" t="s">
        <v>85</v>
      </c>
      <c r="B324" s="15">
        <f t="shared" si="32"/>
        <v>316</v>
      </c>
      <c r="C324" s="16" t="s">
        <v>315</v>
      </c>
      <c r="D324" s="15" t="s">
        <v>20</v>
      </c>
      <c r="E324" s="33">
        <f>E325</f>
        <v>24.7</v>
      </c>
      <c r="F324" s="33"/>
      <c r="G324" s="33">
        <f t="shared" ref="G324:G325" si="45">E324*F324</f>
        <v>0</v>
      </c>
      <c r="H324" s="17"/>
      <c r="I324" s="18"/>
      <c r="J324" s="15" t="s">
        <v>18</v>
      </c>
      <c r="K324" s="15"/>
      <c r="M324" s="4">
        <v>24.6</v>
      </c>
    </row>
    <row r="325" spans="1:17" s="4" customFormat="1" ht="21.95" customHeight="1" x14ac:dyDescent="0.2">
      <c r="A325" s="19" t="s">
        <v>85</v>
      </c>
      <c r="B325" s="19">
        <f>B324+1</f>
        <v>317</v>
      </c>
      <c r="C325" s="20" t="s">
        <v>316</v>
      </c>
      <c r="D325" s="21" t="s">
        <v>20</v>
      </c>
      <c r="E325" s="34">
        <v>24.7</v>
      </c>
      <c r="F325" s="34"/>
      <c r="G325" s="34">
        <f t="shared" si="45"/>
        <v>0</v>
      </c>
      <c r="H325" s="34"/>
      <c r="I325" s="22"/>
      <c r="J325" s="19" t="s">
        <v>19</v>
      </c>
      <c r="K325" s="19"/>
      <c r="M325" s="4">
        <v>24.6</v>
      </c>
    </row>
    <row r="326" spans="1:17" s="4" customFormat="1" ht="21.95" customHeight="1" x14ac:dyDescent="0.2">
      <c r="A326" s="15" t="s">
        <v>85</v>
      </c>
      <c r="B326" s="15">
        <f t="shared" si="32"/>
        <v>318</v>
      </c>
      <c r="C326" s="16" t="s">
        <v>317</v>
      </c>
      <c r="D326" s="15" t="s">
        <v>21</v>
      </c>
      <c r="E326" s="37">
        <f>E327</f>
        <v>1</v>
      </c>
      <c r="F326" s="33"/>
      <c r="G326" s="33">
        <f t="shared" ref="G326:G328" si="46">E326*F326</f>
        <v>0</v>
      </c>
      <c r="H326" s="17"/>
      <c r="I326" s="18"/>
      <c r="J326" s="15" t="s">
        <v>18</v>
      </c>
      <c r="K326" s="15"/>
      <c r="M326" s="4">
        <v>1</v>
      </c>
    </row>
    <row r="327" spans="1:17" s="4" customFormat="1" ht="25.5" customHeight="1" x14ac:dyDescent="0.2">
      <c r="A327" s="19" t="s">
        <v>85</v>
      </c>
      <c r="B327" s="19">
        <f>B326+1</f>
        <v>319</v>
      </c>
      <c r="C327" s="20" t="s">
        <v>318</v>
      </c>
      <c r="D327" s="21" t="s">
        <v>21</v>
      </c>
      <c r="E327" s="38">
        <v>1</v>
      </c>
      <c r="F327" s="34"/>
      <c r="G327" s="34">
        <f t="shared" si="46"/>
        <v>0</v>
      </c>
      <c r="H327" s="34"/>
      <c r="I327" s="22"/>
      <c r="J327" s="19" t="s">
        <v>19</v>
      </c>
      <c r="K327" s="19"/>
      <c r="M327" s="4">
        <v>1</v>
      </c>
    </row>
    <row r="328" spans="1:17" s="4" customFormat="1" ht="21.95" customHeight="1" x14ac:dyDescent="0.2">
      <c r="A328" s="15" t="s">
        <v>85</v>
      </c>
      <c r="B328" s="15">
        <f t="shared" si="32"/>
        <v>320</v>
      </c>
      <c r="C328" s="16" t="s">
        <v>181</v>
      </c>
      <c r="D328" s="15" t="s">
        <v>20</v>
      </c>
      <c r="E328" s="37">
        <f>E324</f>
        <v>24.7</v>
      </c>
      <c r="F328" s="33"/>
      <c r="G328" s="33">
        <f t="shared" si="46"/>
        <v>0</v>
      </c>
      <c r="H328" s="17"/>
      <c r="I328" s="18"/>
      <c r="J328" s="15" t="s">
        <v>18</v>
      </c>
      <c r="K328" s="15"/>
      <c r="M328" s="4">
        <v>24.6</v>
      </c>
    </row>
    <row r="329" spans="1:17" s="4" customFormat="1" ht="21.95" customHeight="1" x14ac:dyDescent="0.2">
      <c r="A329" s="10" t="s">
        <v>85</v>
      </c>
      <c r="B329" s="10">
        <f>B328+1</f>
        <v>321</v>
      </c>
      <c r="C329" s="11" t="s">
        <v>326</v>
      </c>
      <c r="D329" s="12"/>
      <c r="E329" s="13"/>
      <c r="F329" s="13"/>
      <c r="G329" s="13"/>
      <c r="H329" s="13"/>
      <c r="I329" s="14"/>
      <c r="J329" s="10" t="s">
        <v>16</v>
      </c>
      <c r="K329" s="10"/>
      <c r="N329" s="41" t="s">
        <v>325</v>
      </c>
      <c r="O329" s="40"/>
      <c r="P329" s="40"/>
      <c r="Q329" s="40"/>
    </row>
    <row r="330" spans="1:17" s="4" customFormat="1" ht="21.95" customHeight="1" x14ac:dyDescent="0.2">
      <c r="A330" s="15" t="s">
        <v>85</v>
      </c>
      <c r="B330" s="15">
        <f t="shared" si="32"/>
        <v>322</v>
      </c>
      <c r="C330" s="16" t="s">
        <v>41</v>
      </c>
      <c r="D330" s="15" t="s">
        <v>20</v>
      </c>
      <c r="E330" s="33">
        <f>E331</f>
        <v>300</v>
      </c>
      <c r="F330" s="33"/>
      <c r="G330" s="33">
        <f t="shared" ref="G330:G337" si="47">E330*F330</f>
        <v>0</v>
      </c>
      <c r="H330" s="17"/>
      <c r="I330" s="18"/>
      <c r="J330" s="15" t="s">
        <v>18</v>
      </c>
      <c r="K330" s="15"/>
      <c r="M330" s="4">
        <v>300</v>
      </c>
    </row>
    <row r="331" spans="1:17" s="4" customFormat="1" ht="21.95" customHeight="1" x14ac:dyDescent="0.2">
      <c r="A331" s="19" t="s">
        <v>85</v>
      </c>
      <c r="B331" s="19">
        <f t="shared" ref="B331:B341" si="48">B330+1</f>
        <v>323</v>
      </c>
      <c r="C331" s="20" t="s">
        <v>319</v>
      </c>
      <c r="D331" s="21" t="s">
        <v>20</v>
      </c>
      <c r="E331" s="34">
        <v>300</v>
      </c>
      <c r="F331" s="34"/>
      <c r="G331" s="34">
        <f t="shared" si="47"/>
        <v>0</v>
      </c>
      <c r="H331" s="34"/>
      <c r="I331" s="22"/>
      <c r="J331" s="19" t="s">
        <v>19</v>
      </c>
      <c r="K331" s="19"/>
      <c r="M331" s="4">
        <v>300</v>
      </c>
    </row>
    <row r="332" spans="1:17" s="4" customFormat="1" ht="21.95" customHeight="1" x14ac:dyDescent="0.2">
      <c r="A332" s="19" t="s">
        <v>85</v>
      </c>
      <c r="B332" s="19">
        <f t="shared" si="48"/>
        <v>324</v>
      </c>
      <c r="C332" s="20" t="s">
        <v>209</v>
      </c>
      <c r="D332" s="21" t="s">
        <v>17</v>
      </c>
      <c r="E332" s="53">
        <v>149</v>
      </c>
      <c r="F332" s="34"/>
      <c r="G332" s="34">
        <f t="shared" si="47"/>
        <v>0</v>
      </c>
      <c r="H332" s="34"/>
      <c r="I332" s="22"/>
      <c r="J332" s="19" t="s">
        <v>19</v>
      </c>
      <c r="K332" s="19"/>
      <c r="M332" s="4">
        <v>149</v>
      </c>
    </row>
    <row r="333" spans="1:17" s="4" customFormat="1" ht="33" customHeight="1" x14ac:dyDescent="0.2">
      <c r="A333" s="15" t="s">
        <v>85</v>
      </c>
      <c r="B333" s="15">
        <f t="shared" si="48"/>
        <v>325</v>
      </c>
      <c r="C333" s="16" t="s">
        <v>320</v>
      </c>
      <c r="D333" s="15" t="s">
        <v>20</v>
      </c>
      <c r="E333" s="37">
        <f>E334</f>
        <v>100</v>
      </c>
      <c r="F333" s="33"/>
      <c r="G333" s="33">
        <f t="shared" si="47"/>
        <v>0</v>
      </c>
      <c r="H333" s="17"/>
      <c r="I333" s="18"/>
      <c r="J333" s="15" t="s">
        <v>18</v>
      </c>
      <c r="K333" s="15"/>
      <c r="M333" s="4">
        <v>100</v>
      </c>
    </row>
    <row r="334" spans="1:17" s="4" customFormat="1" ht="21.95" customHeight="1" x14ac:dyDescent="0.2">
      <c r="A334" s="19" t="s">
        <v>85</v>
      </c>
      <c r="B334" s="19">
        <f t="shared" si="48"/>
        <v>326</v>
      </c>
      <c r="C334" s="20" t="s">
        <v>321</v>
      </c>
      <c r="D334" s="21" t="s">
        <v>20</v>
      </c>
      <c r="E334" s="38">
        <v>100</v>
      </c>
      <c r="F334" s="34"/>
      <c r="G334" s="34">
        <f t="shared" si="47"/>
        <v>0</v>
      </c>
      <c r="H334" s="34"/>
      <c r="I334" s="22"/>
      <c r="J334" s="19" t="s">
        <v>19</v>
      </c>
      <c r="K334" s="19"/>
      <c r="M334" s="4">
        <v>100</v>
      </c>
      <c r="N334" s="42" t="s">
        <v>324</v>
      </c>
    </row>
    <row r="335" spans="1:17" s="4" customFormat="1" ht="21.95" customHeight="1" x14ac:dyDescent="0.2">
      <c r="A335" s="19" t="s">
        <v>85</v>
      </c>
      <c r="B335" s="19">
        <f t="shared" si="48"/>
        <v>327</v>
      </c>
      <c r="C335" s="20" t="s">
        <v>322</v>
      </c>
      <c r="D335" s="21" t="s">
        <v>17</v>
      </c>
      <c r="E335" s="38">
        <v>34</v>
      </c>
      <c r="F335" s="34"/>
      <c r="G335" s="34">
        <f t="shared" ref="G335" si="49">E335*F335</f>
        <v>0</v>
      </c>
      <c r="H335" s="34"/>
      <c r="I335" s="22"/>
      <c r="J335" s="19" t="s">
        <v>19</v>
      </c>
      <c r="K335" s="19"/>
      <c r="M335" s="4">
        <v>34</v>
      </c>
    </row>
    <row r="336" spans="1:17" s="4" customFormat="1" ht="21.95" customHeight="1" x14ac:dyDescent="0.2">
      <c r="A336" s="15" t="s">
        <v>85</v>
      </c>
      <c r="B336" s="15">
        <f t="shared" si="48"/>
        <v>328</v>
      </c>
      <c r="C336" s="16" t="s">
        <v>246</v>
      </c>
      <c r="D336" s="15" t="s">
        <v>20</v>
      </c>
      <c r="E336" s="37">
        <f>E337</f>
        <v>36</v>
      </c>
      <c r="F336" s="33"/>
      <c r="G336" s="33">
        <f t="shared" si="47"/>
        <v>0</v>
      </c>
      <c r="H336" s="17"/>
      <c r="I336" s="18"/>
      <c r="J336" s="15" t="s">
        <v>18</v>
      </c>
      <c r="K336" s="15"/>
      <c r="M336" s="4">
        <v>36</v>
      </c>
    </row>
    <row r="337" spans="1:14" s="4" customFormat="1" ht="21.95" customHeight="1" x14ac:dyDescent="0.2">
      <c r="A337" s="19" t="s">
        <v>85</v>
      </c>
      <c r="B337" s="19">
        <f t="shared" si="48"/>
        <v>329</v>
      </c>
      <c r="C337" s="20" t="s">
        <v>323</v>
      </c>
      <c r="D337" s="21" t="s">
        <v>20</v>
      </c>
      <c r="E337" s="38">
        <v>36</v>
      </c>
      <c r="F337" s="34"/>
      <c r="G337" s="34">
        <f t="shared" si="47"/>
        <v>0</v>
      </c>
      <c r="H337" s="34"/>
      <c r="I337" s="22"/>
      <c r="J337" s="19" t="s">
        <v>19</v>
      </c>
      <c r="K337" s="19"/>
      <c r="M337" s="4">
        <v>36</v>
      </c>
    </row>
    <row r="338" spans="1:14" s="4" customFormat="1" ht="21.95" customHeight="1" x14ac:dyDescent="0.2">
      <c r="A338" s="5"/>
      <c r="B338" s="5">
        <f t="shared" si="48"/>
        <v>330</v>
      </c>
      <c r="C338" s="6" t="s">
        <v>34</v>
      </c>
      <c r="D338" s="7"/>
      <c r="E338" s="8"/>
      <c r="F338" s="8"/>
      <c r="G338" s="8"/>
      <c r="H338" s="8"/>
      <c r="I338" s="9" t="s">
        <v>38</v>
      </c>
      <c r="J338" s="5" t="s">
        <v>15</v>
      </c>
      <c r="K338" s="5"/>
    </row>
    <row r="339" spans="1:14" s="4" customFormat="1" ht="21.95" customHeight="1" x14ac:dyDescent="0.2">
      <c r="A339" s="10" t="s">
        <v>40</v>
      </c>
      <c r="B339" s="10">
        <f t="shared" si="48"/>
        <v>331</v>
      </c>
      <c r="C339" s="11" t="s">
        <v>39</v>
      </c>
      <c r="D339" s="12"/>
      <c r="E339" s="13"/>
      <c r="F339" s="13"/>
      <c r="G339" s="13"/>
      <c r="H339" s="13"/>
      <c r="I339" s="14"/>
      <c r="J339" s="10" t="s">
        <v>16</v>
      </c>
      <c r="K339" s="10"/>
      <c r="M339" s="42" t="s">
        <v>86</v>
      </c>
      <c r="N339" s="42" t="s">
        <v>327</v>
      </c>
    </row>
    <row r="340" spans="1:14" s="4" customFormat="1" ht="21.95" customHeight="1" x14ac:dyDescent="0.2">
      <c r="A340" s="15" t="s">
        <v>40</v>
      </c>
      <c r="B340" s="15">
        <f t="shared" si="48"/>
        <v>332</v>
      </c>
      <c r="C340" s="16" t="s">
        <v>41</v>
      </c>
      <c r="D340" s="15" t="s">
        <v>20</v>
      </c>
      <c r="E340" s="37">
        <f>SUM(E341:E345)</f>
        <v>1461.1000000000001</v>
      </c>
      <c r="F340" s="33"/>
      <c r="G340" s="33">
        <f t="shared" ref="G340:G481" si="50">E340*F340</f>
        <v>0</v>
      </c>
      <c r="H340" s="17"/>
      <c r="I340" s="18"/>
      <c r="J340" s="15" t="s">
        <v>18</v>
      </c>
      <c r="K340" s="15"/>
      <c r="M340" s="4">
        <f>SUM(M341:M345)</f>
        <v>1449.0000000000002</v>
      </c>
      <c r="N340" s="4">
        <v>1467.3</v>
      </c>
    </row>
    <row r="341" spans="1:14" s="4" customFormat="1" ht="21.95" customHeight="1" x14ac:dyDescent="0.2">
      <c r="A341" s="19" t="s">
        <v>40</v>
      </c>
      <c r="B341" s="19">
        <f t="shared" si="48"/>
        <v>333</v>
      </c>
      <c r="C341" s="20" t="s">
        <v>42</v>
      </c>
      <c r="D341" s="21" t="s">
        <v>20</v>
      </c>
      <c r="E341" s="38">
        <v>309.10000000000002</v>
      </c>
      <c r="F341" s="34"/>
      <c r="G341" s="34">
        <f t="shared" si="50"/>
        <v>0</v>
      </c>
      <c r="H341" s="34"/>
      <c r="I341" s="22"/>
      <c r="J341" s="19" t="s">
        <v>19</v>
      </c>
      <c r="K341" s="19"/>
      <c r="M341" s="4">
        <v>298.60000000000002</v>
      </c>
      <c r="N341" s="4">
        <v>313.60000000000002</v>
      </c>
    </row>
    <row r="342" spans="1:14" s="4" customFormat="1" ht="21.95" customHeight="1" x14ac:dyDescent="0.2">
      <c r="A342" s="19" t="s">
        <v>40</v>
      </c>
      <c r="B342" s="19">
        <f t="shared" ref="B342:B360" si="51">B341+1</f>
        <v>334</v>
      </c>
      <c r="C342" s="20" t="s">
        <v>43</v>
      </c>
      <c r="D342" s="21" t="s">
        <v>20</v>
      </c>
      <c r="E342" s="38">
        <v>333.2</v>
      </c>
      <c r="F342" s="34"/>
      <c r="G342" s="34">
        <f t="shared" si="50"/>
        <v>0</v>
      </c>
      <c r="H342" s="34"/>
      <c r="I342" s="22"/>
      <c r="J342" s="19" t="s">
        <v>19</v>
      </c>
      <c r="K342" s="19"/>
      <c r="M342" s="4">
        <v>331</v>
      </c>
      <c r="N342" s="4">
        <v>333</v>
      </c>
    </row>
    <row r="343" spans="1:14" s="4" customFormat="1" ht="21.95" customHeight="1" x14ac:dyDescent="0.2">
      <c r="A343" s="19" t="s">
        <v>40</v>
      </c>
      <c r="B343" s="19">
        <f t="shared" si="51"/>
        <v>335</v>
      </c>
      <c r="C343" s="20" t="s">
        <v>44</v>
      </c>
      <c r="D343" s="21" t="s">
        <v>20</v>
      </c>
      <c r="E343" s="38">
        <v>770.7</v>
      </c>
      <c r="F343" s="34"/>
      <c r="G343" s="34">
        <f t="shared" si="50"/>
        <v>0</v>
      </c>
      <c r="H343" s="34"/>
      <c r="I343" s="22"/>
      <c r="J343" s="19" t="s">
        <v>19</v>
      </c>
      <c r="K343" s="19"/>
      <c r="M343" s="4">
        <v>771.2</v>
      </c>
      <c r="N343" s="4">
        <v>772</v>
      </c>
    </row>
    <row r="344" spans="1:14" s="4" customFormat="1" ht="21.95" customHeight="1" x14ac:dyDescent="0.2">
      <c r="A344" s="19" t="s">
        <v>40</v>
      </c>
      <c r="B344" s="19">
        <f t="shared" si="51"/>
        <v>336</v>
      </c>
      <c r="C344" s="20" t="s">
        <v>45</v>
      </c>
      <c r="D344" s="21" t="s">
        <v>20</v>
      </c>
      <c r="E344" s="38">
        <v>31.9</v>
      </c>
      <c r="F344" s="34"/>
      <c r="G344" s="34">
        <f t="shared" si="50"/>
        <v>0</v>
      </c>
      <c r="H344" s="34"/>
      <c r="I344" s="22"/>
      <c r="J344" s="19" t="s">
        <v>19</v>
      </c>
      <c r="K344" s="19"/>
      <c r="M344" s="4">
        <v>32.4</v>
      </c>
      <c r="N344" s="4">
        <v>32.4</v>
      </c>
    </row>
    <row r="345" spans="1:14" s="4" customFormat="1" ht="21.95" customHeight="1" x14ac:dyDescent="0.2">
      <c r="A345" s="19" t="s">
        <v>40</v>
      </c>
      <c r="B345" s="19">
        <f t="shared" si="51"/>
        <v>337</v>
      </c>
      <c r="C345" s="20" t="s">
        <v>46</v>
      </c>
      <c r="D345" s="21" t="s">
        <v>20</v>
      </c>
      <c r="E345" s="38">
        <v>16.2</v>
      </c>
      <c r="F345" s="34"/>
      <c r="G345" s="34">
        <f t="shared" si="50"/>
        <v>0</v>
      </c>
      <c r="H345" s="34"/>
      <c r="I345" s="22"/>
      <c r="J345" s="19" t="s">
        <v>19</v>
      </c>
      <c r="K345" s="19"/>
      <c r="M345" s="4">
        <v>15.8</v>
      </c>
      <c r="N345" s="4">
        <v>16.3</v>
      </c>
    </row>
    <row r="346" spans="1:14" s="4" customFormat="1" ht="21.95" customHeight="1" x14ac:dyDescent="0.2">
      <c r="A346" s="19" t="s">
        <v>40</v>
      </c>
      <c r="B346" s="19">
        <f t="shared" si="51"/>
        <v>338</v>
      </c>
      <c r="C346" s="20" t="s">
        <v>47</v>
      </c>
      <c r="D346" s="21" t="s">
        <v>17</v>
      </c>
      <c r="E346" s="38">
        <v>2</v>
      </c>
      <c r="F346" s="34"/>
      <c r="G346" s="34">
        <f t="shared" si="50"/>
        <v>0</v>
      </c>
      <c r="H346" s="34"/>
      <c r="I346" s="22"/>
      <c r="J346" s="19" t="s">
        <v>19</v>
      </c>
      <c r="K346" s="19"/>
      <c r="M346" s="4">
        <v>1</v>
      </c>
      <c r="N346" s="4">
        <v>2</v>
      </c>
    </row>
    <row r="347" spans="1:14" s="4" customFormat="1" ht="21.95" customHeight="1" x14ac:dyDescent="0.2">
      <c r="A347" s="19" t="s">
        <v>40</v>
      </c>
      <c r="B347" s="19">
        <f t="shared" si="51"/>
        <v>339</v>
      </c>
      <c r="C347" s="20" t="s">
        <v>48</v>
      </c>
      <c r="D347" s="21" t="s">
        <v>17</v>
      </c>
      <c r="E347" s="38">
        <v>12</v>
      </c>
      <c r="F347" s="34"/>
      <c r="G347" s="34">
        <f t="shared" si="50"/>
        <v>0</v>
      </c>
      <c r="H347" s="34"/>
      <c r="I347" s="22"/>
      <c r="J347" s="19" t="s">
        <v>19</v>
      </c>
      <c r="K347" s="19"/>
      <c r="M347" s="4">
        <v>12</v>
      </c>
      <c r="N347" s="4">
        <v>12</v>
      </c>
    </row>
    <row r="348" spans="1:14" s="4" customFormat="1" ht="21.95" customHeight="1" x14ac:dyDescent="0.2">
      <c r="A348" s="19" t="s">
        <v>40</v>
      </c>
      <c r="B348" s="19">
        <f t="shared" si="51"/>
        <v>340</v>
      </c>
      <c r="C348" s="20" t="s">
        <v>49</v>
      </c>
      <c r="D348" s="21" t="s">
        <v>17</v>
      </c>
      <c r="E348" s="38">
        <v>8</v>
      </c>
      <c r="F348" s="34"/>
      <c r="G348" s="34">
        <f t="shared" si="50"/>
        <v>0</v>
      </c>
      <c r="H348" s="34"/>
      <c r="I348" s="22"/>
      <c r="J348" s="19" t="s">
        <v>19</v>
      </c>
      <c r="K348" s="19"/>
      <c r="M348" s="4">
        <v>8</v>
      </c>
      <c r="N348" s="4">
        <v>8</v>
      </c>
    </row>
    <row r="349" spans="1:14" s="4" customFormat="1" ht="21.95" customHeight="1" x14ac:dyDescent="0.2">
      <c r="A349" s="19" t="s">
        <v>40</v>
      </c>
      <c r="B349" s="19">
        <f t="shared" si="51"/>
        <v>341</v>
      </c>
      <c r="C349" s="20" t="s">
        <v>50</v>
      </c>
      <c r="D349" s="21" t="s">
        <v>17</v>
      </c>
      <c r="E349" s="38">
        <v>8</v>
      </c>
      <c r="F349" s="34"/>
      <c r="G349" s="34">
        <f t="shared" si="50"/>
        <v>0</v>
      </c>
      <c r="H349" s="34"/>
      <c r="I349" s="22"/>
      <c r="J349" s="19" t="s">
        <v>19</v>
      </c>
      <c r="K349" s="19"/>
      <c r="M349" s="4">
        <v>8</v>
      </c>
      <c r="N349" s="4">
        <v>8</v>
      </c>
    </row>
    <row r="350" spans="1:14" s="4" customFormat="1" ht="21.95" customHeight="1" x14ac:dyDescent="0.2">
      <c r="A350" s="19" t="s">
        <v>40</v>
      </c>
      <c r="B350" s="19">
        <f t="shared" si="51"/>
        <v>342</v>
      </c>
      <c r="C350" s="20" t="s">
        <v>51</v>
      </c>
      <c r="D350" s="21" t="s">
        <v>17</v>
      </c>
      <c r="E350" s="38">
        <v>8</v>
      </c>
      <c r="F350" s="34"/>
      <c r="G350" s="34">
        <f t="shared" si="50"/>
        <v>0</v>
      </c>
      <c r="H350" s="34"/>
      <c r="I350" s="22"/>
      <c r="J350" s="19" t="s">
        <v>19</v>
      </c>
      <c r="K350" s="19"/>
      <c r="M350" s="4">
        <v>8</v>
      </c>
      <c r="N350" s="4">
        <v>8</v>
      </c>
    </row>
    <row r="351" spans="1:14" s="4" customFormat="1" ht="21.95" customHeight="1" x14ac:dyDescent="0.2">
      <c r="A351" s="19" t="s">
        <v>40</v>
      </c>
      <c r="B351" s="19">
        <f t="shared" si="51"/>
        <v>343</v>
      </c>
      <c r="C351" s="20" t="s">
        <v>52</v>
      </c>
      <c r="D351" s="21" t="s">
        <v>17</v>
      </c>
      <c r="E351" s="38">
        <v>12</v>
      </c>
      <c r="F351" s="34"/>
      <c r="G351" s="34">
        <f t="shared" si="50"/>
        <v>0</v>
      </c>
      <c r="H351" s="34"/>
      <c r="I351" s="22"/>
      <c r="J351" s="19" t="s">
        <v>19</v>
      </c>
      <c r="K351" s="19"/>
      <c r="M351" s="4">
        <v>12</v>
      </c>
      <c r="N351" s="4">
        <v>12</v>
      </c>
    </row>
    <row r="352" spans="1:14" s="4" customFormat="1" ht="21.95" customHeight="1" x14ac:dyDescent="0.2">
      <c r="A352" s="19" t="s">
        <v>40</v>
      </c>
      <c r="B352" s="19">
        <f t="shared" si="51"/>
        <v>344</v>
      </c>
      <c r="C352" s="20" t="s">
        <v>53</v>
      </c>
      <c r="D352" s="21" t="s">
        <v>17</v>
      </c>
      <c r="E352" s="38">
        <v>488</v>
      </c>
      <c r="F352" s="34"/>
      <c r="G352" s="34">
        <f t="shared" si="50"/>
        <v>0</v>
      </c>
      <c r="H352" s="34"/>
      <c r="I352" s="22"/>
      <c r="J352" s="19" t="s">
        <v>19</v>
      </c>
      <c r="K352" s="19"/>
      <c r="M352" s="4">
        <v>540</v>
      </c>
      <c r="N352" s="4">
        <v>487</v>
      </c>
    </row>
    <row r="353" spans="1:14" s="4" customFormat="1" ht="21.95" customHeight="1" x14ac:dyDescent="0.2">
      <c r="A353" s="19" t="s">
        <v>40</v>
      </c>
      <c r="B353" s="19">
        <f t="shared" si="51"/>
        <v>345</v>
      </c>
      <c r="C353" s="20" t="s">
        <v>328</v>
      </c>
      <c r="D353" s="21" t="s">
        <v>17</v>
      </c>
      <c r="E353" s="38">
        <v>2</v>
      </c>
      <c r="F353" s="34"/>
      <c r="G353" s="34">
        <f t="shared" si="50"/>
        <v>0</v>
      </c>
      <c r="H353" s="34"/>
      <c r="I353" s="22"/>
      <c r="J353" s="19" t="s">
        <v>19</v>
      </c>
      <c r="K353" s="19"/>
      <c r="M353" s="4">
        <v>0</v>
      </c>
      <c r="N353" s="4">
        <v>0</v>
      </c>
    </row>
    <row r="354" spans="1:14" s="4" customFormat="1" ht="21.95" customHeight="1" x14ac:dyDescent="0.2">
      <c r="A354" s="19" t="s">
        <v>40</v>
      </c>
      <c r="B354" s="19">
        <f t="shared" si="51"/>
        <v>346</v>
      </c>
      <c r="C354" s="20" t="s">
        <v>54</v>
      </c>
      <c r="D354" s="21" t="s">
        <v>17</v>
      </c>
      <c r="E354" s="38">
        <v>8</v>
      </c>
      <c r="F354" s="34"/>
      <c r="G354" s="34">
        <f t="shared" si="50"/>
        <v>0</v>
      </c>
      <c r="H354" s="34"/>
      <c r="I354" s="22"/>
      <c r="J354" s="19" t="s">
        <v>19</v>
      </c>
      <c r="K354" s="19"/>
      <c r="M354" s="4">
        <v>8</v>
      </c>
      <c r="N354" s="4">
        <v>8</v>
      </c>
    </row>
    <row r="355" spans="1:14" s="4" customFormat="1" ht="21.95" customHeight="1" x14ac:dyDescent="0.2">
      <c r="A355" s="19" t="s">
        <v>40</v>
      </c>
      <c r="B355" s="19">
        <f t="shared" si="51"/>
        <v>347</v>
      </c>
      <c r="C355" s="20" t="s">
        <v>55</v>
      </c>
      <c r="D355" s="21" t="s">
        <v>17</v>
      </c>
      <c r="E355" s="38">
        <v>28</v>
      </c>
      <c r="F355" s="34"/>
      <c r="G355" s="34">
        <f t="shared" si="50"/>
        <v>0</v>
      </c>
      <c r="H355" s="34"/>
      <c r="I355" s="22"/>
      <c r="J355" s="19" t="s">
        <v>19</v>
      </c>
      <c r="K355" s="19"/>
      <c r="M355" s="4">
        <v>31</v>
      </c>
      <c r="N355" s="4">
        <v>27</v>
      </c>
    </row>
    <row r="356" spans="1:14" s="4" customFormat="1" ht="21.95" customHeight="1" x14ac:dyDescent="0.2">
      <c r="A356" s="19" t="s">
        <v>40</v>
      </c>
      <c r="B356" s="19">
        <f t="shared" si="51"/>
        <v>348</v>
      </c>
      <c r="C356" s="20" t="s">
        <v>56</v>
      </c>
      <c r="D356" s="21" t="s">
        <v>17</v>
      </c>
      <c r="E356" s="38">
        <v>2</v>
      </c>
      <c r="F356" s="34"/>
      <c r="G356" s="34">
        <f t="shared" si="50"/>
        <v>0</v>
      </c>
      <c r="H356" s="34"/>
      <c r="I356" s="22"/>
      <c r="J356" s="19" t="s">
        <v>19</v>
      </c>
      <c r="K356" s="19"/>
      <c r="M356" s="4">
        <v>3</v>
      </c>
      <c r="N356" s="4">
        <v>2</v>
      </c>
    </row>
    <row r="357" spans="1:14" s="4" customFormat="1" ht="21.95" customHeight="1" x14ac:dyDescent="0.2">
      <c r="A357" s="19" t="s">
        <v>40</v>
      </c>
      <c r="B357" s="19">
        <f t="shared" si="51"/>
        <v>349</v>
      </c>
      <c r="C357" s="20" t="s">
        <v>57</v>
      </c>
      <c r="D357" s="21" t="s">
        <v>17</v>
      </c>
      <c r="E357" s="38">
        <v>8</v>
      </c>
      <c r="F357" s="34"/>
      <c r="G357" s="34">
        <f t="shared" si="50"/>
        <v>0</v>
      </c>
      <c r="H357" s="34"/>
      <c r="I357" s="22"/>
      <c r="J357" s="19" t="s">
        <v>19</v>
      </c>
      <c r="K357" s="19"/>
      <c r="M357" s="4">
        <v>10</v>
      </c>
      <c r="N357" s="4">
        <v>8</v>
      </c>
    </row>
    <row r="358" spans="1:14" s="4" customFormat="1" ht="21.95" customHeight="1" x14ac:dyDescent="0.2">
      <c r="A358" s="19" t="s">
        <v>40</v>
      </c>
      <c r="B358" s="19">
        <f t="shared" si="51"/>
        <v>350</v>
      </c>
      <c r="C358" s="20" t="s">
        <v>58</v>
      </c>
      <c r="D358" s="21" t="s">
        <v>17</v>
      </c>
      <c r="E358" s="38">
        <v>10</v>
      </c>
      <c r="F358" s="34"/>
      <c r="G358" s="34">
        <f t="shared" si="50"/>
        <v>0</v>
      </c>
      <c r="H358" s="34"/>
      <c r="I358" s="22"/>
      <c r="J358" s="19" t="s">
        <v>19</v>
      </c>
      <c r="K358" s="19"/>
      <c r="M358" s="4">
        <v>17</v>
      </c>
      <c r="N358" s="4">
        <v>10</v>
      </c>
    </row>
    <row r="359" spans="1:14" s="4" customFormat="1" ht="21.95" customHeight="1" x14ac:dyDescent="0.2">
      <c r="A359" s="19" t="s">
        <v>40</v>
      </c>
      <c r="B359" s="19">
        <f t="shared" si="51"/>
        <v>351</v>
      </c>
      <c r="C359" s="20" t="s">
        <v>59</v>
      </c>
      <c r="D359" s="21" t="s">
        <v>17</v>
      </c>
      <c r="E359" s="38">
        <v>6</v>
      </c>
      <c r="F359" s="34"/>
      <c r="G359" s="34">
        <f t="shared" si="50"/>
        <v>0</v>
      </c>
      <c r="H359" s="34"/>
      <c r="I359" s="22"/>
      <c r="J359" s="19" t="s">
        <v>19</v>
      </c>
      <c r="K359" s="19"/>
      <c r="M359" s="4">
        <v>6</v>
      </c>
      <c r="N359" s="4">
        <v>7</v>
      </c>
    </row>
    <row r="360" spans="1:14" s="4" customFormat="1" ht="21.95" customHeight="1" x14ac:dyDescent="0.2">
      <c r="A360" s="19" t="s">
        <v>40</v>
      </c>
      <c r="B360" s="19">
        <f t="shared" si="51"/>
        <v>352</v>
      </c>
      <c r="C360" s="20" t="s">
        <v>60</v>
      </c>
      <c r="D360" s="21" t="s">
        <v>17</v>
      </c>
      <c r="E360" s="38">
        <v>12</v>
      </c>
      <c r="F360" s="34"/>
      <c r="G360" s="34">
        <f t="shared" si="50"/>
        <v>0</v>
      </c>
      <c r="H360" s="34"/>
      <c r="I360" s="22"/>
      <c r="J360" s="19" t="s">
        <v>19</v>
      </c>
      <c r="K360" s="19"/>
      <c r="M360" s="4">
        <v>12</v>
      </c>
      <c r="N360" s="4">
        <v>12</v>
      </c>
    </row>
    <row r="361" spans="1:14" s="4" customFormat="1" ht="21.95" customHeight="1" x14ac:dyDescent="0.2">
      <c r="A361" s="19" t="s">
        <v>40</v>
      </c>
      <c r="B361" s="19">
        <f>B360+1</f>
        <v>353</v>
      </c>
      <c r="C361" s="20" t="s">
        <v>61</v>
      </c>
      <c r="D361" s="21" t="s">
        <v>17</v>
      </c>
      <c r="E361" s="38">
        <v>4</v>
      </c>
      <c r="F361" s="34"/>
      <c r="G361" s="34">
        <f t="shared" si="50"/>
        <v>0</v>
      </c>
      <c r="H361" s="34"/>
      <c r="I361" s="22"/>
      <c r="J361" s="19" t="s">
        <v>19</v>
      </c>
      <c r="K361" s="19"/>
      <c r="M361" s="4">
        <v>1</v>
      </c>
      <c r="N361" s="4">
        <v>4</v>
      </c>
    </row>
    <row r="362" spans="1:14" s="4" customFormat="1" ht="21.95" customHeight="1" x14ac:dyDescent="0.2">
      <c r="A362" s="19" t="s">
        <v>40</v>
      </c>
      <c r="B362" s="19">
        <f t="shared" ref="B362:B382" si="52">B361+1</f>
        <v>354</v>
      </c>
      <c r="C362" s="20" t="s">
        <v>62</v>
      </c>
      <c r="D362" s="21" t="s">
        <v>17</v>
      </c>
      <c r="E362" s="38">
        <v>3</v>
      </c>
      <c r="F362" s="34"/>
      <c r="G362" s="34">
        <f t="shared" si="50"/>
        <v>0</v>
      </c>
      <c r="H362" s="34"/>
      <c r="I362" s="22"/>
      <c r="J362" s="19" t="s">
        <v>19</v>
      </c>
      <c r="K362" s="19"/>
      <c r="M362" s="4">
        <v>3</v>
      </c>
      <c r="N362" s="4">
        <v>3</v>
      </c>
    </row>
    <row r="363" spans="1:14" s="4" customFormat="1" ht="21.95" customHeight="1" x14ac:dyDescent="0.2">
      <c r="A363" s="19" t="s">
        <v>40</v>
      </c>
      <c r="B363" s="19">
        <f t="shared" si="52"/>
        <v>355</v>
      </c>
      <c r="C363" s="20" t="s">
        <v>63</v>
      </c>
      <c r="D363" s="21" t="s">
        <v>17</v>
      </c>
      <c r="E363" s="38">
        <v>4</v>
      </c>
      <c r="F363" s="34"/>
      <c r="G363" s="34">
        <f t="shared" si="50"/>
        <v>0</v>
      </c>
      <c r="H363" s="34"/>
      <c r="I363" s="22"/>
      <c r="J363" s="19" t="s">
        <v>19</v>
      </c>
      <c r="K363" s="19"/>
      <c r="M363" s="4">
        <v>5</v>
      </c>
      <c r="N363" s="4">
        <v>4</v>
      </c>
    </row>
    <row r="364" spans="1:14" s="4" customFormat="1" ht="21.95" customHeight="1" x14ac:dyDescent="0.2">
      <c r="A364" s="19" t="s">
        <v>40</v>
      </c>
      <c r="B364" s="19">
        <f t="shared" si="52"/>
        <v>356</v>
      </c>
      <c r="C364" s="20" t="s">
        <v>64</v>
      </c>
      <c r="D364" s="21" t="s">
        <v>17</v>
      </c>
      <c r="E364" s="38">
        <v>1</v>
      </c>
      <c r="F364" s="34"/>
      <c r="G364" s="34">
        <f t="shared" si="50"/>
        <v>0</v>
      </c>
      <c r="H364" s="34"/>
      <c r="I364" s="22"/>
      <c r="J364" s="19" t="s">
        <v>19</v>
      </c>
      <c r="K364" s="19"/>
      <c r="M364" s="4">
        <v>2</v>
      </c>
      <c r="N364" s="4">
        <v>1</v>
      </c>
    </row>
    <row r="365" spans="1:14" s="4" customFormat="1" ht="21.95" customHeight="1" x14ac:dyDescent="0.2">
      <c r="A365" s="19" t="s">
        <v>40</v>
      </c>
      <c r="B365" s="19">
        <f t="shared" si="52"/>
        <v>357</v>
      </c>
      <c r="C365" s="20" t="s">
        <v>65</v>
      </c>
      <c r="D365" s="21" t="s">
        <v>17</v>
      </c>
      <c r="E365" s="38">
        <v>5</v>
      </c>
      <c r="F365" s="34"/>
      <c r="G365" s="34">
        <f t="shared" si="50"/>
        <v>0</v>
      </c>
      <c r="H365" s="34"/>
      <c r="I365" s="22"/>
      <c r="J365" s="19" t="s">
        <v>19</v>
      </c>
      <c r="K365" s="19"/>
      <c r="M365" s="4">
        <v>4</v>
      </c>
      <c r="N365" s="4">
        <v>5</v>
      </c>
    </row>
    <row r="366" spans="1:14" s="4" customFormat="1" ht="21.95" customHeight="1" x14ac:dyDescent="0.2">
      <c r="A366" s="19" t="s">
        <v>40</v>
      </c>
      <c r="B366" s="19">
        <f t="shared" si="52"/>
        <v>358</v>
      </c>
      <c r="C366" s="20" t="s">
        <v>120</v>
      </c>
      <c r="D366" s="21" t="s">
        <v>17</v>
      </c>
      <c r="E366" s="38">
        <v>1</v>
      </c>
      <c r="F366" s="34"/>
      <c r="G366" s="34">
        <f t="shared" si="50"/>
        <v>0</v>
      </c>
      <c r="H366" s="34"/>
      <c r="I366" s="22"/>
      <c r="J366" s="19" t="s">
        <v>19</v>
      </c>
      <c r="K366" s="19"/>
      <c r="M366" s="4">
        <v>0</v>
      </c>
      <c r="N366" s="4">
        <v>1</v>
      </c>
    </row>
    <row r="367" spans="1:14" s="4" customFormat="1" ht="21.95" customHeight="1" x14ac:dyDescent="0.2">
      <c r="A367" s="19" t="s">
        <v>40</v>
      </c>
      <c r="B367" s="19">
        <f t="shared" si="52"/>
        <v>359</v>
      </c>
      <c r="C367" s="20" t="s">
        <v>66</v>
      </c>
      <c r="D367" s="21" t="s">
        <v>17</v>
      </c>
      <c r="E367" s="38">
        <v>67</v>
      </c>
      <c r="F367" s="34"/>
      <c r="G367" s="34">
        <f t="shared" si="50"/>
        <v>0</v>
      </c>
      <c r="H367" s="34"/>
      <c r="I367" s="22"/>
      <c r="J367" s="19" t="s">
        <v>19</v>
      </c>
      <c r="K367" s="19"/>
      <c r="M367" s="4">
        <v>67</v>
      </c>
      <c r="N367" s="4">
        <v>67</v>
      </c>
    </row>
    <row r="368" spans="1:14" s="4" customFormat="1" ht="21.95" customHeight="1" x14ac:dyDescent="0.2">
      <c r="A368" s="19" t="s">
        <v>40</v>
      </c>
      <c r="B368" s="19">
        <f t="shared" si="52"/>
        <v>360</v>
      </c>
      <c r="C368" s="20" t="s">
        <v>67</v>
      </c>
      <c r="D368" s="21" t="s">
        <v>17</v>
      </c>
      <c r="E368" s="38">
        <v>203</v>
      </c>
      <c r="F368" s="34"/>
      <c r="G368" s="34">
        <f t="shared" si="50"/>
        <v>0</v>
      </c>
      <c r="H368" s="34"/>
      <c r="I368" s="22"/>
      <c r="J368" s="19" t="s">
        <v>19</v>
      </c>
      <c r="K368" s="19"/>
      <c r="M368" s="4">
        <v>203</v>
      </c>
      <c r="N368" s="4">
        <v>203</v>
      </c>
    </row>
    <row r="369" spans="1:14" s="4" customFormat="1" ht="21.95" customHeight="1" x14ac:dyDescent="0.2">
      <c r="A369" s="19" t="s">
        <v>40</v>
      </c>
      <c r="B369" s="19">
        <f t="shared" si="52"/>
        <v>361</v>
      </c>
      <c r="C369" s="20" t="s">
        <v>68</v>
      </c>
      <c r="D369" s="21" t="s">
        <v>17</v>
      </c>
      <c r="E369" s="38">
        <v>3</v>
      </c>
      <c r="F369" s="34"/>
      <c r="G369" s="34">
        <f t="shared" si="50"/>
        <v>0</v>
      </c>
      <c r="H369" s="34"/>
      <c r="I369" s="22"/>
      <c r="J369" s="19" t="s">
        <v>19</v>
      </c>
      <c r="K369" s="19"/>
      <c r="M369" s="4">
        <v>3</v>
      </c>
      <c r="N369" s="4">
        <v>3</v>
      </c>
    </row>
    <row r="370" spans="1:14" s="4" customFormat="1" ht="21.95" customHeight="1" x14ac:dyDescent="0.2">
      <c r="A370" s="19" t="s">
        <v>40</v>
      </c>
      <c r="B370" s="19">
        <f t="shared" si="52"/>
        <v>362</v>
      </c>
      <c r="C370" s="20" t="s">
        <v>69</v>
      </c>
      <c r="D370" s="21" t="s">
        <v>17</v>
      </c>
      <c r="E370" s="38">
        <v>4</v>
      </c>
      <c r="F370" s="34"/>
      <c r="G370" s="34">
        <f t="shared" si="50"/>
        <v>0</v>
      </c>
      <c r="H370" s="34"/>
      <c r="I370" s="22"/>
      <c r="J370" s="19" t="s">
        <v>19</v>
      </c>
      <c r="K370" s="19"/>
      <c r="M370" s="4">
        <v>4</v>
      </c>
      <c r="N370" s="4">
        <v>4</v>
      </c>
    </row>
    <row r="371" spans="1:14" s="4" customFormat="1" ht="21.95" customHeight="1" x14ac:dyDescent="0.2">
      <c r="A371" s="19" t="s">
        <v>40</v>
      </c>
      <c r="B371" s="19">
        <f t="shared" si="52"/>
        <v>363</v>
      </c>
      <c r="C371" s="20" t="s">
        <v>70</v>
      </c>
      <c r="D371" s="21" t="s">
        <v>17</v>
      </c>
      <c r="E371" s="38">
        <v>6</v>
      </c>
      <c r="F371" s="34"/>
      <c r="G371" s="34">
        <f t="shared" si="50"/>
        <v>0</v>
      </c>
      <c r="H371" s="34"/>
      <c r="I371" s="22"/>
      <c r="J371" s="19" t="s">
        <v>19</v>
      </c>
      <c r="K371" s="19"/>
      <c r="M371" s="4">
        <v>6</v>
      </c>
      <c r="N371" s="4">
        <v>6</v>
      </c>
    </row>
    <row r="372" spans="1:14" s="4" customFormat="1" ht="21.95" customHeight="1" x14ac:dyDescent="0.2">
      <c r="A372" s="19" t="s">
        <v>40</v>
      </c>
      <c r="B372" s="19">
        <f t="shared" si="52"/>
        <v>364</v>
      </c>
      <c r="C372" s="20" t="s">
        <v>71</v>
      </c>
      <c r="D372" s="21" t="s">
        <v>17</v>
      </c>
      <c r="E372" s="38">
        <v>1</v>
      </c>
      <c r="F372" s="34"/>
      <c r="G372" s="34">
        <f t="shared" si="50"/>
        <v>0</v>
      </c>
      <c r="H372" s="34"/>
      <c r="I372" s="22"/>
      <c r="J372" s="19" t="s">
        <v>19</v>
      </c>
      <c r="K372" s="19"/>
      <c r="M372" s="4">
        <v>2</v>
      </c>
      <c r="N372" s="4">
        <v>2</v>
      </c>
    </row>
    <row r="373" spans="1:14" s="4" customFormat="1" ht="21.95" customHeight="1" x14ac:dyDescent="0.2">
      <c r="A373" s="19" t="s">
        <v>40</v>
      </c>
      <c r="B373" s="19">
        <f t="shared" si="52"/>
        <v>365</v>
      </c>
      <c r="C373" s="20" t="s">
        <v>72</v>
      </c>
      <c r="D373" s="21" t="s">
        <v>17</v>
      </c>
      <c r="E373" s="38">
        <v>77</v>
      </c>
      <c r="F373" s="34"/>
      <c r="G373" s="34">
        <f t="shared" si="50"/>
        <v>0</v>
      </c>
      <c r="H373" s="34"/>
      <c r="I373" s="22"/>
      <c r="J373" s="19" t="s">
        <v>19</v>
      </c>
      <c r="K373" s="19"/>
      <c r="M373" s="4">
        <v>96</v>
      </c>
      <c r="N373" s="4">
        <v>77</v>
      </c>
    </row>
    <row r="374" spans="1:14" s="4" customFormat="1" ht="21.95" customHeight="1" x14ac:dyDescent="0.2">
      <c r="A374" s="19" t="s">
        <v>40</v>
      </c>
      <c r="B374" s="19">
        <f t="shared" si="52"/>
        <v>366</v>
      </c>
      <c r="C374" s="20" t="s">
        <v>73</v>
      </c>
      <c r="D374" s="21" t="s">
        <v>17</v>
      </c>
      <c r="E374" s="38">
        <v>7</v>
      </c>
      <c r="F374" s="34"/>
      <c r="G374" s="34">
        <f t="shared" si="50"/>
        <v>0</v>
      </c>
      <c r="H374" s="34"/>
      <c r="I374" s="22"/>
      <c r="J374" s="19" t="s">
        <v>19</v>
      </c>
      <c r="K374" s="19"/>
      <c r="M374" s="4">
        <v>7</v>
      </c>
      <c r="N374" s="4">
        <v>7</v>
      </c>
    </row>
    <row r="375" spans="1:14" s="4" customFormat="1" ht="21.95" customHeight="1" x14ac:dyDescent="0.2">
      <c r="A375" s="19" t="s">
        <v>40</v>
      </c>
      <c r="B375" s="19">
        <f t="shared" si="52"/>
        <v>367</v>
      </c>
      <c r="C375" s="20" t="s">
        <v>74</v>
      </c>
      <c r="D375" s="21" t="s">
        <v>17</v>
      </c>
      <c r="E375" s="38">
        <v>12</v>
      </c>
      <c r="F375" s="34"/>
      <c r="G375" s="34">
        <f t="shared" si="50"/>
        <v>0</v>
      </c>
      <c r="H375" s="34"/>
      <c r="I375" s="22"/>
      <c r="J375" s="19" t="s">
        <v>19</v>
      </c>
      <c r="K375" s="19"/>
      <c r="M375" s="4">
        <v>12</v>
      </c>
      <c r="N375" s="4">
        <v>12</v>
      </c>
    </row>
    <row r="376" spans="1:14" s="4" customFormat="1" ht="21.95" customHeight="1" x14ac:dyDescent="0.2">
      <c r="A376" s="19" t="s">
        <v>40</v>
      </c>
      <c r="B376" s="19">
        <f t="shared" si="52"/>
        <v>368</v>
      </c>
      <c r="C376" s="20" t="s">
        <v>75</v>
      </c>
      <c r="D376" s="21" t="s">
        <v>17</v>
      </c>
      <c r="E376" s="38">
        <v>1</v>
      </c>
      <c r="F376" s="34"/>
      <c r="G376" s="34">
        <f t="shared" si="50"/>
        <v>0</v>
      </c>
      <c r="H376" s="34"/>
      <c r="I376" s="22"/>
      <c r="J376" s="19" t="s">
        <v>19</v>
      </c>
      <c r="K376" s="19"/>
      <c r="M376" s="4">
        <v>1</v>
      </c>
      <c r="N376" s="4">
        <v>1</v>
      </c>
    </row>
    <row r="377" spans="1:14" s="4" customFormat="1" ht="21.95" customHeight="1" x14ac:dyDescent="0.2">
      <c r="A377" s="19" t="s">
        <v>40</v>
      </c>
      <c r="B377" s="19">
        <f t="shared" si="52"/>
        <v>369</v>
      </c>
      <c r="C377" s="20" t="s">
        <v>76</v>
      </c>
      <c r="D377" s="21" t="s">
        <v>17</v>
      </c>
      <c r="E377" s="38">
        <v>4</v>
      </c>
      <c r="F377" s="34"/>
      <c r="G377" s="34">
        <f t="shared" si="50"/>
        <v>0</v>
      </c>
      <c r="H377" s="34"/>
      <c r="I377" s="22"/>
      <c r="J377" s="19" t="s">
        <v>19</v>
      </c>
      <c r="K377" s="19"/>
      <c r="M377" s="4">
        <v>3</v>
      </c>
      <c r="N377" s="4">
        <v>3</v>
      </c>
    </row>
    <row r="378" spans="1:14" s="4" customFormat="1" ht="21.95" customHeight="1" x14ac:dyDescent="0.2">
      <c r="A378" s="19" t="s">
        <v>40</v>
      </c>
      <c r="B378" s="19">
        <f t="shared" si="52"/>
        <v>370</v>
      </c>
      <c r="C378" s="20" t="s">
        <v>77</v>
      </c>
      <c r="D378" s="21" t="s">
        <v>17</v>
      </c>
      <c r="E378" s="38">
        <v>1024</v>
      </c>
      <c r="F378" s="34"/>
      <c r="G378" s="34">
        <f t="shared" si="50"/>
        <v>0</v>
      </c>
      <c r="H378" s="34"/>
      <c r="I378" s="22"/>
      <c r="J378" s="19" t="s">
        <v>19</v>
      </c>
      <c r="K378" s="19"/>
      <c r="M378" s="4">
        <v>1024</v>
      </c>
      <c r="N378" s="4">
        <v>1024</v>
      </c>
    </row>
    <row r="379" spans="1:14" s="4" customFormat="1" ht="21.95" customHeight="1" x14ac:dyDescent="0.2">
      <c r="A379" s="19" t="s">
        <v>40</v>
      </c>
      <c r="B379" s="19">
        <f t="shared" si="52"/>
        <v>371</v>
      </c>
      <c r="C379" s="20" t="s">
        <v>78</v>
      </c>
      <c r="D379" s="21" t="s">
        <v>17</v>
      </c>
      <c r="E379" s="38">
        <v>30</v>
      </c>
      <c r="F379" s="34"/>
      <c r="G379" s="34">
        <f t="shared" si="50"/>
        <v>0</v>
      </c>
      <c r="H379" s="34"/>
      <c r="I379" s="22"/>
      <c r="J379" s="19" t="s">
        <v>19</v>
      </c>
      <c r="K379" s="19"/>
      <c r="M379" s="4">
        <v>28</v>
      </c>
      <c r="N379" s="4">
        <v>30</v>
      </c>
    </row>
    <row r="380" spans="1:14" s="4" customFormat="1" ht="21.95" customHeight="1" x14ac:dyDescent="0.2">
      <c r="A380" s="19" t="s">
        <v>40</v>
      </c>
      <c r="B380" s="19">
        <f t="shared" si="52"/>
        <v>372</v>
      </c>
      <c r="C380" s="20" t="s">
        <v>79</v>
      </c>
      <c r="D380" s="21" t="s">
        <v>17</v>
      </c>
      <c r="E380" s="38">
        <v>44</v>
      </c>
      <c r="F380" s="34"/>
      <c r="G380" s="34">
        <f t="shared" si="50"/>
        <v>0</v>
      </c>
      <c r="H380" s="34"/>
      <c r="I380" s="22"/>
      <c r="J380" s="19" t="s">
        <v>19</v>
      </c>
      <c r="K380" s="19"/>
      <c r="M380" s="4">
        <v>53</v>
      </c>
      <c r="N380" s="4">
        <v>52</v>
      </c>
    </row>
    <row r="381" spans="1:14" s="4" customFormat="1" ht="21.95" customHeight="1" x14ac:dyDescent="0.2">
      <c r="A381" s="19" t="s">
        <v>40</v>
      </c>
      <c r="B381" s="19">
        <f t="shared" si="52"/>
        <v>373</v>
      </c>
      <c r="C381" s="20" t="s">
        <v>80</v>
      </c>
      <c r="D381" s="21" t="s">
        <v>17</v>
      </c>
      <c r="E381" s="38">
        <v>17</v>
      </c>
      <c r="F381" s="34"/>
      <c r="G381" s="34">
        <f t="shared" si="50"/>
        <v>0</v>
      </c>
      <c r="H381" s="34"/>
      <c r="I381" s="22"/>
      <c r="J381" s="19" t="s">
        <v>19</v>
      </c>
      <c r="K381" s="19"/>
      <c r="M381" s="4">
        <v>20</v>
      </c>
      <c r="N381" s="4">
        <v>21</v>
      </c>
    </row>
    <row r="382" spans="1:14" s="4" customFormat="1" ht="21.95" customHeight="1" x14ac:dyDescent="0.2">
      <c r="A382" s="19" t="s">
        <v>40</v>
      </c>
      <c r="B382" s="19">
        <f t="shared" si="52"/>
        <v>374</v>
      </c>
      <c r="C382" s="20" t="s">
        <v>81</v>
      </c>
      <c r="D382" s="21" t="s">
        <v>17</v>
      </c>
      <c r="E382" s="38">
        <v>13</v>
      </c>
      <c r="F382" s="34"/>
      <c r="G382" s="34">
        <f t="shared" si="50"/>
        <v>0</v>
      </c>
      <c r="H382" s="34"/>
      <c r="I382" s="22"/>
      <c r="J382" s="19" t="s">
        <v>19</v>
      </c>
      <c r="K382" s="19"/>
      <c r="M382" s="4">
        <v>11</v>
      </c>
      <c r="N382" s="4">
        <v>12</v>
      </c>
    </row>
    <row r="383" spans="1:14" s="4" customFormat="1" ht="21.95" customHeight="1" x14ac:dyDescent="0.2">
      <c r="A383" s="15" t="s">
        <v>40</v>
      </c>
      <c r="B383" s="15">
        <f>B382+1</f>
        <v>375</v>
      </c>
      <c r="C383" s="16" t="s">
        <v>87</v>
      </c>
      <c r="D383" s="15" t="s">
        <v>20</v>
      </c>
      <c r="E383" s="37">
        <f>SUM(E384:E391)</f>
        <v>490.2</v>
      </c>
      <c r="F383" s="33"/>
      <c r="G383" s="33">
        <f t="shared" si="50"/>
        <v>0</v>
      </c>
      <c r="H383" s="17"/>
      <c r="I383" s="18"/>
      <c r="J383" s="15" t="s">
        <v>18</v>
      </c>
      <c r="K383" s="15"/>
      <c r="M383" s="4">
        <f>SUM(M384:M391)</f>
        <v>468.2</v>
      </c>
      <c r="N383" s="4">
        <v>497.4</v>
      </c>
    </row>
    <row r="384" spans="1:14" s="4" customFormat="1" ht="21.95" customHeight="1" x14ac:dyDescent="0.2">
      <c r="A384" s="19" t="s">
        <v>40</v>
      </c>
      <c r="B384" s="19">
        <f>B383+1</f>
        <v>376</v>
      </c>
      <c r="C384" s="20" t="s">
        <v>88</v>
      </c>
      <c r="D384" s="21" t="s">
        <v>20</v>
      </c>
      <c r="E384" s="38">
        <v>63.1</v>
      </c>
      <c r="F384" s="34"/>
      <c r="G384" s="34">
        <f t="shared" si="50"/>
        <v>0</v>
      </c>
      <c r="H384" s="34"/>
      <c r="I384" s="22"/>
      <c r="J384" s="19" t="s">
        <v>19</v>
      </c>
      <c r="K384" s="19"/>
      <c r="M384" s="4">
        <v>64.5</v>
      </c>
      <c r="N384" s="4">
        <v>63.1</v>
      </c>
    </row>
    <row r="385" spans="1:14" s="4" customFormat="1" ht="21.95" customHeight="1" x14ac:dyDescent="0.2">
      <c r="A385" s="47" t="s">
        <v>40</v>
      </c>
      <c r="B385" s="47">
        <f t="shared" ref="B385:B421" si="53">B384+1</f>
        <v>377</v>
      </c>
      <c r="C385" s="48" t="s">
        <v>119</v>
      </c>
      <c r="D385" s="49" t="s">
        <v>20</v>
      </c>
      <c r="E385" s="59"/>
      <c r="F385" s="51"/>
      <c r="G385" s="51">
        <f t="shared" si="50"/>
        <v>0</v>
      </c>
      <c r="H385" s="51"/>
      <c r="I385" s="52"/>
      <c r="J385" s="47" t="s">
        <v>19</v>
      </c>
      <c r="K385" s="47"/>
      <c r="L385" s="42"/>
      <c r="M385" s="4">
        <v>0</v>
      </c>
      <c r="N385" s="4">
        <v>0.1</v>
      </c>
    </row>
    <row r="386" spans="1:14" s="4" customFormat="1" ht="21.95" customHeight="1" x14ac:dyDescent="0.2">
      <c r="A386" s="19" t="s">
        <v>40</v>
      </c>
      <c r="B386" s="19">
        <f t="shared" si="53"/>
        <v>378</v>
      </c>
      <c r="C386" s="20" t="s">
        <v>89</v>
      </c>
      <c r="D386" s="21" t="s">
        <v>20</v>
      </c>
      <c r="E386" s="38">
        <v>0.7</v>
      </c>
      <c r="F386" s="34"/>
      <c r="G386" s="34">
        <f t="shared" si="50"/>
        <v>0</v>
      </c>
      <c r="H386" s="34"/>
      <c r="I386" s="22"/>
      <c r="J386" s="19" t="s">
        <v>19</v>
      </c>
      <c r="K386" s="19"/>
      <c r="M386" s="4">
        <v>0.3</v>
      </c>
      <c r="N386" s="4">
        <v>1.1000000000000001</v>
      </c>
    </row>
    <row r="387" spans="1:14" s="4" customFormat="1" ht="21.95" customHeight="1" x14ac:dyDescent="0.2">
      <c r="A387" s="19" t="s">
        <v>40</v>
      </c>
      <c r="B387" s="19">
        <f t="shared" si="53"/>
        <v>379</v>
      </c>
      <c r="C387" s="20" t="s">
        <v>90</v>
      </c>
      <c r="D387" s="21" t="s">
        <v>20</v>
      </c>
      <c r="E387" s="39">
        <v>0.2</v>
      </c>
      <c r="F387" s="34"/>
      <c r="G387" s="34">
        <f t="shared" si="50"/>
        <v>0</v>
      </c>
      <c r="H387" s="34"/>
      <c r="I387" s="22"/>
      <c r="J387" s="19" t="s">
        <v>19</v>
      </c>
      <c r="K387" s="19"/>
      <c r="M387" s="4">
        <v>0.4</v>
      </c>
      <c r="N387" s="4">
        <v>0.3</v>
      </c>
    </row>
    <row r="388" spans="1:14" s="4" customFormat="1" ht="21.95" customHeight="1" x14ac:dyDescent="0.2">
      <c r="A388" s="19" t="s">
        <v>40</v>
      </c>
      <c r="B388" s="19">
        <f t="shared" si="53"/>
        <v>380</v>
      </c>
      <c r="C388" s="20" t="s">
        <v>91</v>
      </c>
      <c r="D388" s="21" t="s">
        <v>20</v>
      </c>
      <c r="E388" s="39">
        <v>25.1</v>
      </c>
      <c r="F388" s="34"/>
      <c r="G388" s="34">
        <f t="shared" si="50"/>
        <v>0</v>
      </c>
      <c r="H388" s="34"/>
      <c r="I388" s="22"/>
      <c r="J388" s="19" t="s">
        <v>19</v>
      </c>
      <c r="K388" s="19"/>
      <c r="M388" s="4">
        <v>25.7</v>
      </c>
      <c r="N388" s="4">
        <v>25</v>
      </c>
    </row>
    <row r="389" spans="1:14" s="4" customFormat="1" ht="21.95" customHeight="1" x14ac:dyDescent="0.2">
      <c r="A389" s="19" t="s">
        <v>40</v>
      </c>
      <c r="B389" s="19">
        <f t="shared" si="53"/>
        <v>381</v>
      </c>
      <c r="C389" s="20" t="s">
        <v>92</v>
      </c>
      <c r="D389" s="21" t="s">
        <v>20</v>
      </c>
      <c r="E389" s="39">
        <v>11.9</v>
      </c>
      <c r="F389" s="34"/>
      <c r="G389" s="34">
        <f t="shared" si="50"/>
        <v>0</v>
      </c>
      <c r="H389" s="34"/>
      <c r="I389" s="22"/>
      <c r="J389" s="19" t="s">
        <v>19</v>
      </c>
      <c r="K389" s="19"/>
      <c r="M389" s="4">
        <v>10.8</v>
      </c>
      <c r="N389" s="4">
        <v>12.2</v>
      </c>
    </row>
    <row r="390" spans="1:14" s="4" customFormat="1" ht="21.95" customHeight="1" x14ac:dyDescent="0.2">
      <c r="A390" s="19" t="s">
        <v>40</v>
      </c>
      <c r="B390" s="19">
        <f t="shared" si="53"/>
        <v>382</v>
      </c>
      <c r="C390" s="20" t="s">
        <v>93</v>
      </c>
      <c r="D390" s="21" t="s">
        <v>20</v>
      </c>
      <c r="E390" s="39">
        <v>365.3</v>
      </c>
      <c r="F390" s="34"/>
      <c r="G390" s="34">
        <f t="shared" si="50"/>
        <v>0</v>
      </c>
      <c r="H390" s="34"/>
      <c r="I390" s="22"/>
      <c r="J390" s="19" t="s">
        <v>19</v>
      </c>
      <c r="K390" s="19"/>
      <c r="M390" s="4">
        <v>344.5</v>
      </c>
      <c r="N390" s="4">
        <v>365.2</v>
      </c>
    </row>
    <row r="391" spans="1:14" s="4" customFormat="1" ht="21.95" customHeight="1" x14ac:dyDescent="0.2">
      <c r="A391" s="19" t="s">
        <v>40</v>
      </c>
      <c r="B391" s="19">
        <f t="shared" si="53"/>
        <v>383</v>
      </c>
      <c r="C391" s="20" t="s">
        <v>94</v>
      </c>
      <c r="D391" s="21" t="s">
        <v>20</v>
      </c>
      <c r="E391" s="39">
        <v>23.9</v>
      </c>
      <c r="F391" s="34"/>
      <c r="G391" s="34">
        <f t="shared" si="50"/>
        <v>0</v>
      </c>
      <c r="H391" s="34"/>
      <c r="I391" s="22"/>
      <c r="J391" s="19" t="s">
        <v>19</v>
      </c>
      <c r="K391" s="19"/>
      <c r="M391" s="4">
        <v>22</v>
      </c>
      <c r="N391" s="4">
        <v>30.4</v>
      </c>
    </row>
    <row r="392" spans="1:14" s="4" customFormat="1" ht="21.95" customHeight="1" x14ac:dyDescent="0.2">
      <c r="A392" s="19" t="s">
        <v>40</v>
      </c>
      <c r="B392" s="19">
        <f t="shared" si="53"/>
        <v>384</v>
      </c>
      <c r="C392" s="20" t="s">
        <v>349</v>
      </c>
      <c r="D392" s="21" t="s">
        <v>17</v>
      </c>
      <c r="E392" s="39">
        <v>1</v>
      </c>
      <c r="F392" s="34"/>
      <c r="G392" s="34">
        <f t="shared" ref="G392" si="54">E392*F392</f>
        <v>0</v>
      </c>
      <c r="H392" s="34"/>
      <c r="I392" s="22"/>
      <c r="J392" s="19" t="s">
        <v>19</v>
      </c>
      <c r="K392" s="19"/>
      <c r="M392" s="4">
        <v>0</v>
      </c>
      <c r="N392" s="4">
        <v>0</v>
      </c>
    </row>
    <row r="393" spans="1:14" s="4" customFormat="1" ht="21.95" customHeight="1" x14ac:dyDescent="0.2">
      <c r="A393" s="19" t="s">
        <v>40</v>
      </c>
      <c r="B393" s="19">
        <f t="shared" si="53"/>
        <v>385</v>
      </c>
      <c r="C393" s="20" t="s">
        <v>95</v>
      </c>
      <c r="D393" s="21" t="s">
        <v>17</v>
      </c>
      <c r="E393" s="39">
        <f>1+1</f>
        <v>2</v>
      </c>
      <c r="F393" s="34"/>
      <c r="G393" s="34">
        <f t="shared" si="50"/>
        <v>0</v>
      </c>
      <c r="H393" s="34"/>
      <c r="I393" s="22"/>
      <c r="J393" s="19" t="s">
        <v>19</v>
      </c>
      <c r="K393" s="19"/>
      <c r="M393" s="4">
        <v>1</v>
      </c>
      <c r="N393" s="4">
        <v>1</v>
      </c>
    </row>
    <row r="394" spans="1:14" s="4" customFormat="1" ht="21.95" customHeight="1" x14ac:dyDescent="0.2">
      <c r="A394" s="19" t="s">
        <v>40</v>
      </c>
      <c r="B394" s="19">
        <f t="shared" si="53"/>
        <v>386</v>
      </c>
      <c r="C394" s="20" t="s">
        <v>96</v>
      </c>
      <c r="D394" s="21" t="s">
        <v>17</v>
      </c>
      <c r="E394" s="39">
        <v>9</v>
      </c>
      <c r="F394" s="34"/>
      <c r="G394" s="34">
        <f t="shared" si="50"/>
        <v>0</v>
      </c>
      <c r="H394" s="34"/>
      <c r="I394" s="22"/>
      <c r="J394" s="19" t="s">
        <v>19</v>
      </c>
      <c r="K394" s="19"/>
      <c r="M394" s="4">
        <v>9</v>
      </c>
      <c r="N394" s="4">
        <v>9</v>
      </c>
    </row>
    <row r="395" spans="1:14" s="4" customFormat="1" ht="21.95" customHeight="1" x14ac:dyDescent="0.2">
      <c r="A395" s="19" t="s">
        <v>40</v>
      </c>
      <c r="B395" s="19">
        <f t="shared" si="53"/>
        <v>387</v>
      </c>
      <c r="C395" s="20" t="s">
        <v>97</v>
      </c>
      <c r="D395" s="21" t="s">
        <v>17</v>
      </c>
      <c r="E395" s="39">
        <v>9</v>
      </c>
      <c r="F395" s="34"/>
      <c r="G395" s="34">
        <f t="shared" si="50"/>
        <v>0</v>
      </c>
      <c r="H395" s="34"/>
      <c r="I395" s="22"/>
      <c r="J395" s="19" t="s">
        <v>19</v>
      </c>
      <c r="K395" s="19"/>
      <c r="M395" s="4">
        <v>9</v>
      </c>
      <c r="N395" s="4">
        <v>9</v>
      </c>
    </row>
    <row r="396" spans="1:14" s="4" customFormat="1" ht="21.95" customHeight="1" x14ac:dyDescent="0.2">
      <c r="A396" s="19" t="s">
        <v>40</v>
      </c>
      <c r="B396" s="19">
        <f t="shared" si="53"/>
        <v>388</v>
      </c>
      <c r="C396" s="20" t="s">
        <v>98</v>
      </c>
      <c r="D396" s="21" t="s">
        <v>17</v>
      </c>
      <c r="E396" s="39">
        <f>77+2</f>
        <v>79</v>
      </c>
      <c r="F396" s="34"/>
      <c r="G396" s="34">
        <f t="shared" si="50"/>
        <v>0</v>
      </c>
      <c r="H396" s="34"/>
      <c r="I396" s="22"/>
      <c r="J396" s="19" t="s">
        <v>19</v>
      </c>
      <c r="K396" s="19"/>
      <c r="M396" s="4">
        <v>51</v>
      </c>
      <c r="N396" s="4">
        <v>75</v>
      </c>
    </row>
    <row r="397" spans="1:14" s="4" customFormat="1" ht="21.95" customHeight="1" x14ac:dyDescent="0.2">
      <c r="A397" s="19" t="s">
        <v>40</v>
      </c>
      <c r="B397" s="19">
        <f t="shared" si="53"/>
        <v>389</v>
      </c>
      <c r="C397" s="20" t="s">
        <v>99</v>
      </c>
      <c r="D397" s="21" t="s">
        <v>17</v>
      </c>
      <c r="E397" s="39">
        <v>17</v>
      </c>
      <c r="F397" s="34"/>
      <c r="G397" s="34">
        <f t="shared" si="50"/>
        <v>0</v>
      </c>
      <c r="H397" s="34"/>
      <c r="I397" s="22"/>
      <c r="J397" s="19" t="s">
        <v>19</v>
      </c>
      <c r="K397" s="19"/>
      <c r="M397" s="4">
        <v>15</v>
      </c>
      <c r="N397" s="4">
        <v>17</v>
      </c>
    </row>
    <row r="398" spans="1:14" s="4" customFormat="1" ht="21.95" customHeight="1" x14ac:dyDescent="0.2">
      <c r="A398" s="19" t="s">
        <v>40</v>
      </c>
      <c r="B398" s="19">
        <f t="shared" si="53"/>
        <v>390</v>
      </c>
      <c r="C398" s="20" t="s">
        <v>100</v>
      </c>
      <c r="D398" s="21" t="s">
        <v>17</v>
      </c>
      <c r="E398" s="39">
        <v>5</v>
      </c>
      <c r="F398" s="34"/>
      <c r="G398" s="34">
        <f t="shared" si="50"/>
        <v>0</v>
      </c>
      <c r="H398" s="34"/>
      <c r="I398" s="22"/>
      <c r="J398" s="19" t="s">
        <v>19</v>
      </c>
      <c r="K398" s="19"/>
      <c r="M398" s="4">
        <v>5</v>
      </c>
      <c r="N398" s="4">
        <v>5</v>
      </c>
    </row>
    <row r="399" spans="1:14" s="4" customFormat="1" ht="21.95" customHeight="1" x14ac:dyDescent="0.2">
      <c r="A399" s="19"/>
      <c r="B399" s="19">
        <f t="shared" si="53"/>
        <v>391</v>
      </c>
      <c r="C399" s="20" t="s">
        <v>347</v>
      </c>
      <c r="D399" s="21" t="s">
        <v>17</v>
      </c>
      <c r="E399" s="39">
        <v>1</v>
      </c>
      <c r="F399" s="34"/>
      <c r="G399" s="34">
        <f t="shared" si="50"/>
        <v>0</v>
      </c>
      <c r="H399" s="34"/>
      <c r="I399" s="22"/>
      <c r="J399" s="19" t="s">
        <v>19</v>
      </c>
      <c r="K399" s="19"/>
      <c r="M399" s="4">
        <v>0</v>
      </c>
      <c r="N399" s="4">
        <v>0</v>
      </c>
    </row>
    <row r="400" spans="1:14" s="4" customFormat="1" ht="21.95" customHeight="1" x14ac:dyDescent="0.2">
      <c r="A400" s="19"/>
      <c r="B400" s="19">
        <f t="shared" si="53"/>
        <v>392</v>
      </c>
      <c r="C400" s="20" t="s">
        <v>348</v>
      </c>
      <c r="D400" s="21" t="s">
        <v>17</v>
      </c>
      <c r="E400" s="39">
        <v>2</v>
      </c>
      <c r="F400" s="34"/>
      <c r="G400" s="34">
        <f t="shared" si="50"/>
        <v>0</v>
      </c>
      <c r="H400" s="34"/>
      <c r="I400" s="22"/>
      <c r="J400" s="19" t="s">
        <v>19</v>
      </c>
      <c r="K400" s="19"/>
      <c r="M400" s="4">
        <v>0</v>
      </c>
      <c r="N400" s="4">
        <v>0</v>
      </c>
    </row>
    <row r="401" spans="1:14" s="4" customFormat="1" ht="21.95" customHeight="1" x14ac:dyDescent="0.2">
      <c r="A401" s="19" t="s">
        <v>40</v>
      </c>
      <c r="B401" s="19">
        <f t="shared" si="53"/>
        <v>393</v>
      </c>
      <c r="C401" s="20" t="s">
        <v>101</v>
      </c>
      <c r="D401" s="21" t="s">
        <v>17</v>
      </c>
      <c r="E401" s="39">
        <v>1</v>
      </c>
      <c r="F401" s="34"/>
      <c r="G401" s="34">
        <f t="shared" si="50"/>
        <v>0</v>
      </c>
      <c r="H401" s="34"/>
      <c r="I401" s="22"/>
      <c r="J401" s="19" t="s">
        <v>19</v>
      </c>
      <c r="K401" s="19"/>
      <c r="M401" s="4">
        <v>2</v>
      </c>
      <c r="N401" s="4">
        <v>2</v>
      </c>
    </row>
    <row r="402" spans="1:14" s="4" customFormat="1" ht="21.95" customHeight="1" x14ac:dyDescent="0.2">
      <c r="A402" s="19" t="s">
        <v>40</v>
      </c>
      <c r="B402" s="19">
        <f t="shared" si="53"/>
        <v>394</v>
      </c>
      <c r="C402" s="20" t="s">
        <v>102</v>
      </c>
      <c r="D402" s="21" t="s">
        <v>17</v>
      </c>
      <c r="E402" s="39">
        <v>1</v>
      </c>
      <c r="F402" s="34"/>
      <c r="G402" s="34">
        <f t="shared" si="50"/>
        <v>0</v>
      </c>
      <c r="H402" s="34"/>
      <c r="I402" s="22"/>
      <c r="J402" s="19" t="s">
        <v>19</v>
      </c>
      <c r="K402" s="19"/>
      <c r="M402" s="4">
        <v>1</v>
      </c>
      <c r="N402" s="4">
        <v>1</v>
      </c>
    </row>
    <row r="403" spans="1:14" s="4" customFormat="1" ht="21.95" customHeight="1" x14ac:dyDescent="0.2">
      <c r="A403" s="47" t="s">
        <v>40</v>
      </c>
      <c r="B403" s="47">
        <f t="shared" si="53"/>
        <v>395</v>
      </c>
      <c r="C403" s="48" t="s">
        <v>103</v>
      </c>
      <c r="D403" s="49" t="s">
        <v>17</v>
      </c>
      <c r="E403" s="50"/>
      <c r="F403" s="51"/>
      <c r="G403" s="51">
        <f t="shared" si="50"/>
        <v>0</v>
      </c>
      <c r="H403" s="51"/>
      <c r="I403" s="52"/>
      <c r="J403" s="47" t="s">
        <v>19</v>
      </c>
      <c r="K403" s="47"/>
      <c r="M403" s="4">
        <v>2</v>
      </c>
    </row>
    <row r="404" spans="1:14" s="4" customFormat="1" ht="21.95" customHeight="1" x14ac:dyDescent="0.2">
      <c r="A404" s="19" t="s">
        <v>40</v>
      </c>
      <c r="B404" s="19">
        <f t="shared" si="53"/>
        <v>396</v>
      </c>
      <c r="C404" s="20" t="s">
        <v>104</v>
      </c>
      <c r="D404" s="21" t="s">
        <v>17</v>
      </c>
      <c r="E404" s="39">
        <v>5</v>
      </c>
      <c r="F404" s="34"/>
      <c r="G404" s="34">
        <f t="shared" si="50"/>
        <v>0</v>
      </c>
      <c r="H404" s="34"/>
      <c r="I404" s="22"/>
      <c r="J404" s="19" t="s">
        <v>19</v>
      </c>
      <c r="K404" s="19"/>
      <c r="M404" s="4">
        <v>5</v>
      </c>
      <c r="N404" s="4">
        <v>5</v>
      </c>
    </row>
    <row r="405" spans="1:14" s="4" customFormat="1" ht="21.95" customHeight="1" x14ac:dyDescent="0.2">
      <c r="A405" s="19" t="s">
        <v>40</v>
      </c>
      <c r="B405" s="19">
        <f t="shared" si="53"/>
        <v>397</v>
      </c>
      <c r="C405" s="20" t="s">
        <v>105</v>
      </c>
      <c r="D405" s="21" t="s">
        <v>17</v>
      </c>
      <c r="E405" s="39">
        <v>1</v>
      </c>
      <c r="F405" s="34"/>
      <c r="G405" s="34">
        <f t="shared" si="50"/>
        <v>0</v>
      </c>
      <c r="H405" s="34"/>
      <c r="I405" s="22"/>
      <c r="J405" s="19" t="s">
        <v>19</v>
      </c>
      <c r="K405" s="19"/>
      <c r="M405" s="4">
        <v>1</v>
      </c>
      <c r="N405" s="4">
        <v>1</v>
      </c>
    </row>
    <row r="406" spans="1:14" s="4" customFormat="1" ht="21.95" customHeight="1" x14ac:dyDescent="0.2">
      <c r="A406" s="19" t="s">
        <v>40</v>
      </c>
      <c r="B406" s="47">
        <f t="shared" si="53"/>
        <v>398</v>
      </c>
      <c r="C406" s="48" t="s">
        <v>122</v>
      </c>
      <c r="D406" s="49" t="s">
        <v>17</v>
      </c>
      <c r="E406" s="50"/>
      <c r="F406" s="51"/>
      <c r="G406" s="51">
        <f t="shared" si="50"/>
        <v>0</v>
      </c>
      <c r="H406" s="51"/>
      <c r="I406" s="52"/>
      <c r="J406" s="47" t="s">
        <v>19</v>
      </c>
      <c r="K406" s="47"/>
      <c r="M406" s="4">
        <v>3</v>
      </c>
      <c r="N406" s="4">
        <v>5</v>
      </c>
    </row>
    <row r="407" spans="1:14" s="4" customFormat="1" ht="21.95" customHeight="1" x14ac:dyDescent="0.2">
      <c r="A407" s="19" t="s">
        <v>40</v>
      </c>
      <c r="B407" s="19">
        <f>B405+1</f>
        <v>398</v>
      </c>
      <c r="C407" s="20" t="s">
        <v>123</v>
      </c>
      <c r="D407" s="21" t="s">
        <v>17</v>
      </c>
      <c r="E407" s="39">
        <v>2</v>
      </c>
      <c r="F407" s="34"/>
      <c r="G407" s="34">
        <f t="shared" si="50"/>
        <v>0</v>
      </c>
      <c r="H407" s="34"/>
      <c r="I407" s="22"/>
      <c r="J407" s="19" t="s">
        <v>19</v>
      </c>
      <c r="K407" s="19"/>
      <c r="M407" s="4">
        <v>0</v>
      </c>
      <c r="N407" s="4">
        <v>2</v>
      </c>
    </row>
    <row r="408" spans="1:14" s="4" customFormat="1" ht="21.95" customHeight="1" x14ac:dyDescent="0.2">
      <c r="A408" s="19" t="s">
        <v>40</v>
      </c>
      <c r="B408" s="19">
        <f>B406+1</f>
        <v>399</v>
      </c>
      <c r="C408" s="20" t="s">
        <v>106</v>
      </c>
      <c r="D408" s="21" t="s">
        <v>17</v>
      </c>
      <c r="E408" s="39">
        <v>19</v>
      </c>
      <c r="F408" s="34"/>
      <c r="G408" s="34">
        <f t="shared" si="50"/>
        <v>0</v>
      </c>
      <c r="H408" s="34"/>
      <c r="I408" s="22"/>
      <c r="J408" s="19" t="s">
        <v>19</v>
      </c>
      <c r="K408" s="19"/>
      <c r="M408" s="4">
        <v>20</v>
      </c>
      <c r="N408" s="4">
        <v>23</v>
      </c>
    </row>
    <row r="409" spans="1:14" s="4" customFormat="1" ht="21.95" customHeight="1" x14ac:dyDescent="0.2">
      <c r="A409" s="19" t="s">
        <v>40</v>
      </c>
      <c r="B409" s="19">
        <f t="shared" si="53"/>
        <v>400</v>
      </c>
      <c r="C409" s="20" t="s">
        <v>107</v>
      </c>
      <c r="D409" s="21" t="s">
        <v>17</v>
      </c>
      <c r="E409" s="39">
        <v>1</v>
      </c>
      <c r="F409" s="34"/>
      <c r="G409" s="34">
        <f t="shared" si="50"/>
        <v>0</v>
      </c>
      <c r="H409" s="34"/>
      <c r="I409" s="22"/>
      <c r="J409" s="19" t="s">
        <v>19</v>
      </c>
      <c r="K409" s="19"/>
      <c r="M409" s="4">
        <v>1</v>
      </c>
      <c r="N409" s="4">
        <v>0</v>
      </c>
    </row>
    <row r="410" spans="1:14" s="4" customFormat="1" ht="21.95" customHeight="1" x14ac:dyDescent="0.2">
      <c r="A410" s="19" t="s">
        <v>40</v>
      </c>
      <c r="B410" s="19">
        <f t="shared" si="53"/>
        <v>401</v>
      </c>
      <c r="C410" s="20" t="s">
        <v>108</v>
      </c>
      <c r="D410" s="21" t="s">
        <v>17</v>
      </c>
      <c r="E410" s="39">
        <v>72</v>
      </c>
      <c r="F410" s="34"/>
      <c r="G410" s="34">
        <f t="shared" si="50"/>
        <v>0</v>
      </c>
      <c r="H410" s="34"/>
      <c r="I410" s="22"/>
      <c r="J410" s="19" t="s">
        <v>19</v>
      </c>
      <c r="K410" s="19"/>
      <c r="M410" s="4">
        <v>71</v>
      </c>
      <c r="N410" s="4">
        <v>71</v>
      </c>
    </row>
    <row r="411" spans="1:14" s="4" customFormat="1" ht="21.95" customHeight="1" x14ac:dyDescent="0.2">
      <c r="A411" s="19" t="s">
        <v>40</v>
      </c>
      <c r="B411" s="19">
        <f t="shared" si="53"/>
        <v>402</v>
      </c>
      <c r="C411" s="20" t="s">
        <v>109</v>
      </c>
      <c r="D411" s="21" t="s">
        <v>17</v>
      </c>
      <c r="E411" s="39">
        <v>2</v>
      </c>
      <c r="F411" s="34"/>
      <c r="G411" s="34">
        <f t="shared" si="50"/>
        <v>0</v>
      </c>
      <c r="H411" s="34"/>
      <c r="I411" s="22"/>
      <c r="J411" s="19" t="s">
        <v>19</v>
      </c>
      <c r="K411" s="19"/>
      <c r="M411" s="4">
        <v>1</v>
      </c>
      <c r="N411" s="4">
        <v>2</v>
      </c>
    </row>
    <row r="412" spans="1:14" s="4" customFormat="1" ht="21.95" customHeight="1" x14ac:dyDescent="0.2">
      <c r="A412" s="19" t="s">
        <v>40</v>
      </c>
      <c r="B412" s="19">
        <f t="shared" si="53"/>
        <v>403</v>
      </c>
      <c r="C412" s="20" t="s">
        <v>110</v>
      </c>
      <c r="D412" s="21" t="s">
        <v>17</v>
      </c>
      <c r="E412" s="39">
        <f>2+4</f>
        <v>6</v>
      </c>
      <c r="F412" s="34"/>
      <c r="G412" s="34">
        <f t="shared" si="50"/>
        <v>0</v>
      </c>
      <c r="H412" s="34"/>
      <c r="I412" s="22"/>
      <c r="J412" s="19" t="s">
        <v>19</v>
      </c>
      <c r="K412" s="19"/>
      <c r="M412" s="4">
        <v>6</v>
      </c>
      <c r="N412" s="4">
        <v>6</v>
      </c>
    </row>
    <row r="413" spans="1:14" s="4" customFormat="1" ht="21.95" customHeight="1" x14ac:dyDescent="0.2">
      <c r="A413" s="19" t="s">
        <v>40</v>
      </c>
      <c r="B413" s="19">
        <f t="shared" si="53"/>
        <v>404</v>
      </c>
      <c r="C413" s="20" t="s">
        <v>111</v>
      </c>
      <c r="D413" s="21" t="s">
        <v>17</v>
      </c>
      <c r="E413" s="39">
        <v>1</v>
      </c>
      <c r="F413" s="34"/>
      <c r="G413" s="34">
        <f t="shared" si="50"/>
        <v>0</v>
      </c>
      <c r="H413" s="34"/>
      <c r="I413" s="22"/>
      <c r="J413" s="19" t="s">
        <v>19</v>
      </c>
      <c r="K413" s="19"/>
      <c r="M413" s="4">
        <v>2</v>
      </c>
      <c r="N413" s="4">
        <v>1</v>
      </c>
    </row>
    <row r="414" spans="1:14" s="4" customFormat="1" ht="21.95" customHeight="1" x14ac:dyDescent="0.2">
      <c r="A414" s="19" t="s">
        <v>40</v>
      </c>
      <c r="B414" s="19">
        <f t="shared" si="53"/>
        <v>405</v>
      </c>
      <c r="C414" s="20" t="s">
        <v>112</v>
      </c>
      <c r="D414" s="21" t="s">
        <v>17</v>
      </c>
      <c r="E414" s="39">
        <v>2</v>
      </c>
      <c r="F414" s="34"/>
      <c r="G414" s="34">
        <f t="shared" si="50"/>
        <v>0</v>
      </c>
      <c r="H414" s="34"/>
      <c r="I414" s="22"/>
      <c r="J414" s="19" t="s">
        <v>19</v>
      </c>
      <c r="K414" s="19"/>
      <c r="M414" s="4">
        <v>2</v>
      </c>
      <c r="N414" s="4">
        <v>2</v>
      </c>
    </row>
    <row r="415" spans="1:14" s="4" customFormat="1" ht="39.75" customHeight="1" x14ac:dyDescent="0.2">
      <c r="A415" s="19" t="s">
        <v>40</v>
      </c>
      <c r="B415" s="19">
        <f t="shared" si="53"/>
        <v>406</v>
      </c>
      <c r="C415" s="20" t="s">
        <v>118</v>
      </c>
      <c r="D415" s="21" t="s">
        <v>21</v>
      </c>
      <c r="E415" s="39">
        <v>2</v>
      </c>
      <c r="F415" s="34"/>
      <c r="G415" s="34">
        <f t="shared" si="50"/>
        <v>0</v>
      </c>
      <c r="H415" s="34"/>
      <c r="I415" s="22" t="s">
        <v>351</v>
      </c>
      <c r="J415" s="19" t="s">
        <v>19</v>
      </c>
      <c r="K415" s="19"/>
      <c r="M415" s="4">
        <v>2</v>
      </c>
      <c r="N415" s="4">
        <v>2</v>
      </c>
    </row>
    <row r="416" spans="1:14" s="4" customFormat="1" ht="21.95" customHeight="1" x14ac:dyDescent="0.2">
      <c r="A416" s="19" t="s">
        <v>40</v>
      </c>
      <c r="B416" s="47">
        <f>B415+1</f>
        <v>407</v>
      </c>
      <c r="C416" s="48" t="s">
        <v>121</v>
      </c>
      <c r="D416" s="49" t="s">
        <v>17</v>
      </c>
      <c r="E416" s="50"/>
      <c r="F416" s="51"/>
      <c r="G416" s="51">
        <f t="shared" si="50"/>
        <v>0</v>
      </c>
      <c r="H416" s="51"/>
      <c r="I416" s="52"/>
      <c r="J416" s="47" t="s">
        <v>19</v>
      </c>
      <c r="K416" s="47"/>
      <c r="M416" s="4">
        <v>0</v>
      </c>
      <c r="N416" s="4">
        <v>2</v>
      </c>
    </row>
    <row r="417" spans="1:14" s="4" customFormat="1" ht="21.95" customHeight="1" x14ac:dyDescent="0.2">
      <c r="A417" s="19" t="s">
        <v>40</v>
      </c>
      <c r="B417" s="47">
        <f>B415+1</f>
        <v>407</v>
      </c>
      <c r="C417" s="48" t="s">
        <v>113</v>
      </c>
      <c r="D417" s="49" t="s">
        <v>17</v>
      </c>
      <c r="E417" s="50"/>
      <c r="F417" s="51"/>
      <c r="G417" s="51">
        <f t="shared" si="50"/>
        <v>0</v>
      </c>
      <c r="H417" s="51"/>
      <c r="I417" s="52"/>
      <c r="J417" s="47" t="s">
        <v>19</v>
      </c>
      <c r="K417" s="47"/>
      <c r="M417" s="4">
        <v>5</v>
      </c>
      <c r="N417" s="4">
        <v>5</v>
      </c>
    </row>
    <row r="418" spans="1:14" s="4" customFormat="1" ht="21.95" customHeight="1" x14ac:dyDescent="0.2">
      <c r="A418" s="19" t="s">
        <v>40</v>
      </c>
      <c r="B418" s="19">
        <f t="shared" si="53"/>
        <v>408</v>
      </c>
      <c r="C418" s="20" t="s">
        <v>114</v>
      </c>
      <c r="D418" s="21" t="s">
        <v>17</v>
      </c>
      <c r="E418" s="39">
        <v>16</v>
      </c>
      <c r="F418" s="34"/>
      <c r="G418" s="34">
        <f t="shared" si="50"/>
        <v>0</v>
      </c>
      <c r="H418" s="34"/>
      <c r="I418" s="22"/>
      <c r="J418" s="19" t="s">
        <v>19</v>
      </c>
      <c r="K418" s="19"/>
      <c r="M418" s="4">
        <v>3</v>
      </c>
      <c r="N418" s="4">
        <v>3</v>
      </c>
    </row>
    <row r="419" spans="1:14" s="4" customFormat="1" ht="21.95" customHeight="1" x14ac:dyDescent="0.2">
      <c r="A419" s="19" t="s">
        <v>40</v>
      </c>
      <c r="B419" s="19">
        <f t="shared" si="53"/>
        <v>409</v>
      </c>
      <c r="C419" s="20" t="s">
        <v>115</v>
      </c>
      <c r="D419" s="21" t="s">
        <v>17</v>
      </c>
      <c r="E419" s="39">
        <v>4</v>
      </c>
      <c r="F419" s="34"/>
      <c r="G419" s="34">
        <f t="shared" si="50"/>
        <v>0</v>
      </c>
      <c r="H419" s="34"/>
      <c r="I419" s="22"/>
      <c r="J419" s="19" t="s">
        <v>19</v>
      </c>
      <c r="K419" s="19"/>
      <c r="M419" s="4">
        <v>4</v>
      </c>
      <c r="N419" s="4">
        <v>4</v>
      </c>
    </row>
    <row r="420" spans="1:14" s="4" customFormat="1" ht="21.95" customHeight="1" x14ac:dyDescent="0.2">
      <c r="A420" s="19" t="s">
        <v>40</v>
      </c>
      <c r="B420" s="19">
        <f t="shared" si="53"/>
        <v>410</v>
      </c>
      <c r="C420" s="20" t="s">
        <v>116</v>
      </c>
      <c r="D420" s="21" t="s">
        <v>17</v>
      </c>
      <c r="E420" s="39">
        <v>8</v>
      </c>
      <c r="F420" s="34"/>
      <c r="G420" s="34">
        <f t="shared" si="50"/>
        <v>0</v>
      </c>
      <c r="H420" s="34"/>
      <c r="I420" s="22"/>
      <c r="J420" s="19" t="s">
        <v>19</v>
      </c>
      <c r="K420" s="19"/>
      <c r="M420" s="4">
        <v>6</v>
      </c>
      <c r="N420" s="4">
        <v>4</v>
      </c>
    </row>
    <row r="421" spans="1:14" s="4" customFormat="1" ht="21.95" customHeight="1" x14ac:dyDescent="0.2">
      <c r="A421" s="19" t="s">
        <v>40</v>
      </c>
      <c r="B421" s="19">
        <f t="shared" si="53"/>
        <v>411</v>
      </c>
      <c r="C421" s="20" t="s">
        <v>332</v>
      </c>
      <c r="D421" s="21" t="s">
        <v>17</v>
      </c>
      <c r="E421" s="39">
        <v>2</v>
      </c>
      <c r="F421" s="34"/>
      <c r="G421" s="34">
        <f t="shared" si="50"/>
        <v>0</v>
      </c>
      <c r="H421" s="34"/>
      <c r="I421" s="22"/>
      <c r="J421" s="19" t="s">
        <v>19</v>
      </c>
      <c r="K421" s="19"/>
      <c r="M421" s="4">
        <v>2</v>
      </c>
      <c r="N421" s="4">
        <v>0</v>
      </c>
    </row>
    <row r="422" spans="1:14" s="4" customFormat="1" ht="21.95" customHeight="1" x14ac:dyDescent="0.2">
      <c r="A422" s="15" t="s">
        <v>40</v>
      </c>
      <c r="B422" s="15">
        <f>B421+1</f>
        <v>412</v>
      </c>
      <c r="C422" s="16" t="s">
        <v>129</v>
      </c>
      <c r="D422" s="15" t="s">
        <v>17</v>
      </c>
      <c r="E422" s="37">
        <f>E423</f>
        <v>151</v>
      </c>
      <c r="F422" s="33"/>
      <c r="G422" s="33">
        <f t="shared" si="50"/>
        <v>0</v>
      </c>
      <c r="H422" s="17"/>
      <c r="I422" s="18"/>
      <c r="J422" s="15" t="s">
        <v>18</v>
      </c>
      <c r="K422" s="15"/>
      <c r="M422" s="4">
        <v>167</v>
      </c>
      <c r="N422" s="4">
        <v>151</v>
      </c>
    </row>
    <row r="423" spans="1:14" s="4" customFormat="1" ht="21.95" customHeight="1" x14ac:dyDescent="0.2">
      <c r="A423" s="19" t="s">
        <v>40</v>
      </c>
      <c r="B423" s="19">
        <f>B422+1</f>
        <v>413</v>
      </c>
      <c r="C423" s="20" t="s">
        <v>130</v>
      </c>
      <c r="D423" s="21" t="s">
        <v>17</v>
      </c>
      <c r="E423" s="38">
        <v>151</v>
      </c>
      <c r="F423" s="34"/>
      <c r="G423" s="34">
        <f t="shared" si="50"/>
        <v>0</v>
      </c>
      <c r="H423" s="34"/>
      <c r="I423" s="22"/>
      <c r="J423" s="19" t="s">
        <v>19</v>
      </c>
      <c r="K423" s="19"/>
      <c r="M423" s="4">
        <v>167</v>
      </c>
      <c r="N423" s="4">
        <v>151</v>
      </c>
    </row>
    <row r="424" spans="1:14" s="4" customFormat="1" ht="21.95" customHeight="1" x14ac:dyDescent="0.2">
      <c r="A424" s="15" t="s">
        <v>40</v>
      </c>
      <c r="B424" s="15">
        <f>B423+1</f>
        <v>414</v>
      </c>
      <c r="C424" s="16" t="s">
        <v>124</v>
      </c>
      <c r="D424" s="15" t="s">
        <v>17</v>
      </c>
      <c r="E424" s="37">
        <f>SUM(E425:E429)</f>
        <v>42</v>
      </c>
      <c r="F424" s="33"/>
      <c r="G424" s="33">
        <f t="shared" si="50"/>
        <v>0</v>
      </c>
      <c r="H424" s="17"/>
      <c r="I424" s="18"/>
      <c r="J424" s="15" t="s">
        <v>18</v>
      </c>
      <c r="K424" s="15"/>
      <c r="M424" s="4">
        <f>SUM(M426:M429)</f>
        <v>42</v>
      </c>
      <c r="N424" s="4">
        <v>42</v>
      </c>
    </row>
    <row r="425" spans="1:14" s="4" customFormat="1" ht="21.95" customHeight="1" x14ac:dyDescent="0.2">
      <c r="A425" s="19" t="s">
        <v>40</v>
      </c>
      <c r="B425" s="19">
        <f>B424+1</f>
        <v>415</v>
      </c>
      <c r="C425" s="20" t="s">
        <v>131</v>
      </c>
      <c r="D425" s="21" t="s">
        <v>17</v>
      </c>
      <c r="E425" s="38">
        <v>1</v>
      </c>
      <c r="F425" s="34"/>
      <c r="G425" s="34">
        <f t="shared" si="50"/>
        <v>0</v>
      </c>
      <c r="H425" s="34"/>
      <c r="I425" s="22"/>
      <c r="J425" s="19" t="s">
        <v>19</v>
      </c>
      <c r="K425" s="19"/>
      <c r="M425" s="4">
        <v>0</v>
      </c>
      <c r="N425" s="4">
        <v>1</v>
      </c>
    </row>
    <row r="426" spans="1:14" s="4" customFormat="1" ht="21.95" customHeight="1" x14ac:dyDescent="0.2">
      <c r="A426" s="19" t="s">
        <v>40</v>
      </c>
      <c r="B426" s="19">
        <f t="shared" ref="B426:B429" si="55">B425+1</f>
        <v>416</v>
      </c>
      <c r="C426" s="20" t="s">
        <v>125</v>
      </c>
      <c r="D426" s="21" t="s">
        <v>17</v>
      </c>
      <c r="E426" s="38">
        <v>12</v>
      </c>
      <c r="F426" s="34"/>
      <c r="G426" s="34">
        <f t="shared" si="50"/>
        <v>0</v>
      </c>
      <c r="H426" s="34"/>
      <c r="I426" s="22"/>
      <c r="J426" s="19" t="s">
        <v>19</v>
      </c>
      <c r="K426" s="19"/>
      <c r="M426" s="4">
        <v>13</v>
      </c>
      <c r="N426" s="4">
        <v>12</v>
      </c>
    </row>
    <row r="427" spans="1:14" s="4" customFormat="1" ht="21.95" customHeight="1" x14ac:dyDescent="0.2">
      <c r="A427" s="19" t="s">
        <v>40</v>
      </c>
      <c r="B427" s="19">
        <f t="shared" si="55"/>
        <v>417</v>
      </c>
      <c r="C427" s="20" t="s">
        <v>126</v>
      </c>
      <c r="D427" s="21" t="s">
        <v>17</v>
      </c>
      <c r="E427" s="38">
        <v>22</v>
      </c>
      <c r="F427" s="34"/>
      <c r="G427" s="34">
        <f t="shared" si="50"/>
        <v>0</v>
      </c>
      <c r="H427" s="34"/>
      <c r="I427" s="22"/>
      <c r="J427" s="19" t="s">
        <v>19</v>
      </c>
      <c r="K427" s="19"/>
      <c r="M427" s="4">
        <v>22</v>
      </c>
      <c r="N427" s="4">
        <v>22</v>
      </c>
    </row>
    <row r="428" spans="1:14" s="4" customFormat="1" ht="21.95" customHeight="1" x14ac:dyDescent="0.2">
      <c r="A428" s="19" t="s">
        <v>40</v>
      </c>
      <c r="B428" s="19">
        <f t="shared" si="55"/>
        <v>418</v>
      </c>
      <c r="C428" s="20" t="s">
        <v>127</v>
      </c>
      <c r="D428" s="21" t="s">
        <v>17</v>
      </c>
      <c r="E428" s="38">
        <v>1</v>
      </c>
      <c r="F428" s="34"/>
      <c r="G428" s="34">
        <f t="shared" si="50"/>
        <v>0</v>
      </c>
      <c r="H428" s="34"/>
      <c r="I428" s="22"/>
      <c r="J428" s="19" t="s">
        <v>19</v>
      </c>
      <c r="K428" s="19"/>
      <c r="M428" s="4">
        <v>1</v>
      </c>
      <c r="N428" s="4">
        <v>1</v>
      </c>
    </row>
    <row r="429" spans="1:14" s="4" customFormat="1" ht="21.95" customHeight="1" x14ac:dyDescent="0.2">
      <c r="A429" s="19" t="s">
        <v>40</v>
      </c>
      <c r="B429" s="19">
        <f t="shared" si="55"/>
        <v>419</v>
      </c>
      <c r="C429" s="20" t="s">
        <v>128</v>
      </c>
      <c r="D429" s="21" t="s">
        <v>17</v>
      </c>
      <c r="E429" s="38">
        <v>6</v>
      </c>
      <c r="F429" s="34"/>
      <c r="G429" s="34">
        <f t="shared" si="50"/>
        <v>0</v>
      </c>
      <c r="H429" s="34"/>
      <c r="I429" s="22"/>
      <c r="J429" s="19" t="s">
        <v>19</v>
      </c>
      <c r="K429" s="19"/>
      <c r="M429" s="4">
        <v>6</v>
      </c>
      <c r="N429" s="4">
        <v>6</v>
      </c>
    </row>
    <row r="430" spans="1:14" s="4" customFormat="1" ht="21.95" customHeight="1" x14ac:dyDescent="0.2">
      <c r="A430" s="15" t="s">
        <v>40</v>
      </c>
      <c r="B430" s="15">
        <f>B429+1</f>
        <v>420</v>
      </c>
      <c r="C430" s="16" t="s">
        <v>137</v>
      </c>
      <c r="D430" s="15" t="s">
        <v>17</v>
      </c>
      <c r="E430" s="33">
        <f>SUM(E431:E432)</f>
        <v>23</v>
      </c>
      <c r="F430" s="33"/>
      <c r="G430" s="33">
        <f t="shared" si="50"/>
        <v>0</v>
      </c>
      <c r="H430" s="17"/>
      <c r="I430" s="18"/>
      <c r="J430" s="15" t="s">
        <v>18</v>
      </c>
      <c r="K430" s="15"/>
      <c r="M430" s="4">
        <v>24</v>
      </c>
      <c r="N430" s="4">
        <v>26</v>
      </c>
    </row>
    <row r="431" spans="1:14" s="4" customFormat="1" ht="21.95" customHeight="1" x14ac:dyDescent="0.2">
      <c r="A431" s="19" t="s">
        <v>40</v>
      </c>
      <c r="B431" s="19">
        <f>B430+1</f>
        <v>421</v>
      </c>
      <c r="C431" s="20" t="s">
        <v>138</v>
      </c>
      <c r="D431" s="21" t="s">
        <v>17</v>
      </c>
      <c r="E431" s="34">
        <v>4</v>
      </c>
      <c r="F431" s="34"/>
      <c r="G431" s="34">
        <f t="shared" si="50"/>
        <v>0</v>
      </c>
      <c r="H431" s="34"/>
      <c r="I431" s="22"/>
      <c r="J431" s="19" t="s">
        <v>19</v>
      </c>
      <c r="K431" s="19"/>
      <c r="M431" s="4">
        <v>4</v>
      </c>
      <c r="N431" s="4">
        <v>4</v>
      </c>
    </row>
    <row r="432" spans="1:14" s="4" customFormat="1" ht="21.95" customHeight="1" x14ac:dyDescent="0.2">
      <c r="A432" s="19" t="s">
        <v>40</v>
      </c>
      <c r="B432" s="19">
        <f t="shared" ref="B432" si="56">B431+1</f>
        <v>422</v>
      </c>
      <c r="C432" s="20" t="s">
        <v>139</v>
      </c>
      <c r="D432" s="21" t="s">
        <v>17</v>
      </c>
      <c r="E432" s="34">
        <v>19</v>
      </c>
      <c r="F432" s="34"/>
      <c r="G432" s="34">
        <f t="shared" si="50"/>
        <v>0</v>
      </c>
      <c r="H432" s="34"/>
      <c r="I432" s="22"/>
      <c r="J432" s="19" t="s">
        <v>19</v>
      </c>
      <c r="K432" s="19"/>
      <c r="M432" s="4">
        <v>20</v>
      </c>
      <c r="N432" s="4">
        <v>22</v>
      </c>
    </row>
    <row r="433" spans="1:14" s="4" customFormat="1" ht="21.95" customHeight="1" x14ac:dyDescent="0.2">
      <c r="A433" s="15" t="s">
        <v>40</v>
      </c>
      <c r="B433" s="15">
        <f>B432+1</f>
        <v>423</v>
      </c>
      <c r="C433" s="16" t="s">
        <v>140</v>
      </c>
      <c r="D433" s="15" t="s">
        <v>17</v>
      </c>
      <c r="E433" s="37">
        <f>E434</f>
        <v>6</v>
      </c>
      <c r="F433" s="33"/>
      <c r="G433" s="33">
        <f t="shared" si="50"/>
        <v>0</v>
      </c>
      <c r="H433" s="17"/>
      <c r="I433" s="18"/>
      <c r="J433" s="15" t="s">
        <v>18</v>
      </c>
      <c r="K433" s="15"/>
      <c r="M433" s="4">
        <v>6</v>
      </c>
      <c r="N433" s="4">
        <v>6</v>
      </c>
    </row>
    <row r="434" spans="1:14" s="4" customFormat="1" ht="21.95" customHeight="1" x14ac:dyDescent="0.2">
      <c r="A434" s="19" t="s">
        <v>40</v>
      </c>
      <c r="B434" s="19">
        <f>B433+1</f>
        <v>424</v>
      </c>
      <c r="C434" s="20" t="s">
        <v>141</v>
      </c>
      <c r="D434" s="21" t="s">
        <v>17</v>
      </c>
      <c r="E434" s="38">
        <v>6</v>
      </c>
      <c r="F434" s="34"/>
      <c r="G434" s="34">
        <f t="shared" si="50"/>
        <v>0</v>
      </c>
      <c r="H434" s="34"/>
      <c r="I434" s="22"/>
      <c r="J434" s="19" t="s">
        <v>19</v>
      </c>
      <c r="K434" s="19"/>
      <c r="M434" s="4">
        <v>6</v>
      </c>
      <c r="N434" s="4">
        <v>6</v>
      </c>
    </row>
    <row r="435" spans="1:14" s="4" customFormat="1" ht="21.95" customHeight="1" x14ac:dyDescent="0.2">
      <c r="A435" s="15" t="s">
        <v>40</v>
      </c>
      <c r="B435" s="15">
        <f>B434+1</f>
        <v>425</v>
      </c>
      <c r="C435" s="16" t="s">
        <v>136</v>
      </c>
      <c r="D435" s="15" t="s">
        <v>17</v>
      </c>
      <c r="E435" s="33">
        <f>E436</f>
        <v>270</v>
      </c>
      <c r="F435" s="33"/>
      <c r="G435" s="33">
        <f t="shared" si="50"/>
        <v>0</v>
      </c>
      <c r="H435" s="17"/>
      <c r="I435" s="18"/>
      <c r="J435" s="15" t="s">
        <v>18</v>
      </c>
      <c r="K435" s="15"/>
      <c r="M435" s="4">
        <v>270</v>
      </c>
      <c r="N435" s="4">
        <v>270</v>
      </c>
    </row>
    <row r="436" spans="1:14" s="4" customFormat="1" ht="21.95" customHeight="1" x14ac:dyDescent="0.2">
      <c r="A436" s="19" t="s">
        <v>40</v>
      </c>
      <c r="B436" s="19">
        <f>B435+1</f>
        <v>426</v>
      </c>
      <c r="C436" s="20" t="s">
        <v>133</v>
      </c>
      <c r="D436" s="21" t="s">
        <v>17</v>
      </c>
      <c r="E436" s="34">
        <v>270</v>
      </c>
      <c r="F436" s="34"/>
      <c r="G436" s="34">
        <f t="shared" si="50"/>
        <v>0</v>
      </c>
      <c r="H436" s="34"/>
      <c r="I436" s="22"/>
      <c r="J436" s="19" t="s">
        <v>19</v>
      </c>
      <c r="K436" s="19"/>
      <c r="M436" s="4">
        <v>270</v>
      </c>
      <c r="N436" s="4">
        <v>270</v>
      </c>
    </row>
    <row r="437" spans="1:14" s="4" customFormat="1" ht="21.95" customHeight="1" x14ac:dyDescent="0.2">
      <c r="A437" s="19" t="s">
        <v>40</v>
      </c>
      <c r="B437" s="19">
        <f t="shared" ref="B437:B467" si="57">B436+1</f>
        <v>427</v>
      </c>
      <c r="C437" s="20" t="s">
        <v>134</v>
      </c>
      <c r="D437" s="21" t="s">
        <v>17</v>
      </c>
      <c r="E437" s="34">
        <v>270</v>
      </c>
      <c r="F437" s="34"/>
      <c r="G437" s="34">
        <f t="shared" si="50"/>
        <v>0</v>
      </c>
      <c r="H437" s="34"/>
      <c r="I437" s="22"/>
      <c r="J437" s="19" t="s">
        <v>19</v>
      </c>
      <c r="K437" s="19"/>
      <c r="M437" s="4">
        <v>270</v>
      </c>
      <c r="N437" s="4">
        <v>270</v>
      </c>
    </row>
    <row r="438" spans="1:14" s="4" customFormat="1" ht="21.95" customHeight="1" x14ac:dyDescent="0.2">
      <c r="A438" s="19" t="s">
        <v>40</v>
      </c>
      <c r="B438" s="19">
        <f t="shared" si="57"/>
        <v>428</v>
      </c>
      <c r="C438" s="20" t="s">
        <v>135</v>
      </c>
      <c r="D438" s="21" t="s">
        <v>17</v>
      </c>
      <c r="E438" s="53">
        <v>270</v>
      </c>
      <c r="F438" s="34"/>
      <c r="G438" s="34">
        <f t="shared" si="50"/>
        <v>0</v>
      </c>
      <c r="H438" s="34"/>
      <c r="I438" s="22"/>
      <c r="J438" s="19" t="s">
        <v>19</v>
      </c>
      <c r="K438" s="19"/>
      <c r="M438" s="4">
        <v>270</v>
      </c>
      <c r="N438" s="4">
        <v>270</v>
      </c>
    </row>
    <row r="439" spans="1:14" s="4" customFormat="1" ht="21.95" customHeight="1" x14ac:dyDescent="0.2">
      <c r="A439" s="19" t="s">
        <v>40</v>
      </c>
      <c r="B439" s="19">
        <f t="shared" si="57"/>
        <v>429</v>
      </c>
      <c r="C439" s="20" t="s">
        <v>132</v>
      </c>
      <c r="D439" s="21" t="s">
        <v>17</v>
      </c>
      <c r="E439" s="38">
        <v>270</v>
      </c>
      <c r="F439" s="34"/>
      <c r="G439" s="34">
        <f t="shared" si="50"/>
        <v>0</v>
      </c>
      <c r="H439" s="34"/>
      <c r="I439" s="22"/>
      <c r="J439" s="19" t="s">
        <v>19</v>
      </c>
      <c r="K439" s="19"/>
      <c r="M439" s="4">
        <v>270</v>
      </c>
      <c r="N439" s="4">
        <v>270</v>
      </c>
    </row>
    <row r="440" spans="1:14" s="4" customFormat="1" ht="21.95" customHeight="1" x14ac:dyDescent="0.2">
      <c r="A440" s="15" t="s">
        <v>40</v>
      </c>
      <c r="B440" s="15">
        <f>B439+1</f>
        <v>430</v>
      </c>
      <c r="C440" s="16" t="s">
        <v>136</v>
      </c>
      <c r="D440" s="15" t="s">
        <v>17</v>
      </c>
      <c r="E440" s="33">
        <f>E441</f>
        <v>1</v>
      </c>
      <c r="F440" s="33"/>
      <c r="G440" s="33">
        <f t="shared" si="50"/>
        <v>0</v>
      </c>
      <c r="H440" s="17"/>
      <c r="I440" s="18"/>
      <c r="J440" s="15" t="s">
        <v>18</v>
      </c>
      <c r="K440" s="15"/>
      <c r="M440" s="4">
        <v>1</v>
      </c>
      <c r="N440" s="4">
        <v>1</v>
      </c>
    </row>
    <row r="441" spans="1:14" s="4" customFormat="1" ht="33" customHeight="1" x14ac:dyDescent="0.2">
      <c r="A441" s="19" t="s">
        <v>40</v>
      </c>
      <c r="B441" s="19">
        <f>B440+1</f>
        <v>431</v>
      </c>
      <c r="C441" s="20" t="s">
        <v>142</v>
      </c>
      <c r="D441" s="21" t="s">
        <v>17</v>
      </c>
      <c r="E441" s="34">
        <v>1</v>
      </c>
      <c r="F441" s="34"/>
      <c r="G441" s="34">
        <f t="shared" si="50"/>
        <v>0</v>
      </c>
      <c r="H441" s="34"/>
      <c r="I441" s="22"/>
      <c r="J441" s="19" t="s">
        <v>19</v>
      </c>
      <c r="K441" s="19"/>
      <c r="M441" s="4">
        <v>1</v>
      </c>
      <c r="N441" s="4">
        <v>1</v>
      </c>
    </row>
    <row r="442" spans="1:14" s="4" customFormat="1" ht="51" customHeight="1" x14ac:dyDescent="0.2">
      <c r="A442" s="19" t="s">
        <v>40</v>
      </c>
      <c r="B442" s="19">
        <f t="shared" si="57"/>
        <v>432</v>
      </c>
      <c r="C442" s="20" t="s">
        <v>143</v>
      </c>
      <c r="D442" s="21" t="s">
        <v>17</v>
      </c>
      <c r="E442" s="34">
        <v>1</v>
      </c>
      <c r="F442" s="34"/>
      <c r="G442" s="34">
        <f t="shared" si="50"/>
        <v>0</v>
      </c>
      <c r="H442" s="34"/>
      <c r="I442" s="22"/>
      <c r="J442" s="19" t="s">
        <v>19</v>
      </c>
      <c r="K442" s="19"/>
      <c r="M442" s="4">
        <v>1</v>
      </c>
      <c r="N442" s="4">
        <v>1</v>
      </c>
    </row>
    <row r="443" spans="1:14" s="4" customFormat="1" ht="26.25" customHeight="1" x14ac:dyDescent="0.2">
      <c r="A443" s="19" t="s">
        <v>40</v>
      </c>
      <c r="B443" s="19">
        <f t="shared" si="57"/>
        <v>433</v>
      </c>
      <c r="C443" s="20" t="s">
        <v>144</v>
      </c>
      <c r="D443" s="21" t="s">
        <v>17</v>
      </c>
      <c r="E443" s="34">
        <v>1</v>
      </c>
      <c r="F443" s="34"/>
      <c r="G443" s="34">
        <f t="shared" si="50"/>
        <v>0</v>
      </c>
      <c r="H443" s="34"/>
      <c r="I443" s="22"/>
      <c r="J443" s="19" t="s">
        <v>19</v>
      </c>
      <c r="K443" s="19"/>
      <c r="M443" s="4">
        <v>1</v>
      </c>
      <c r="N443" s="4">
        <v>1</v>
      </c>
    </row>
    <row r="444" spans="1:14" s="4" customFormat="1" ht="36" customHeight="1" x14ac:dyDescent="0.2">
      <c r="A444" s="19" t="s">
        <v>40</v>
      </c>
      <c r="B444" s="19">
        <f t="shared" si="57"/>
        <v>434</v>
      </c>
      <c r="C444" s="20" t="s">
        <v>145</v>
      </c>
      <c r="D444" s="21" t="s">
        <v>17</v>
      </c>
      <c r="E444" s="34">
        <v>1</v>
      </c>
      <c r="F444" s="34"/>
      <c r="G444" s="34">
        <f t="shared" si="50"/>
        <v>0</v>
      </c>
      <c r="H444" s="34"/>
      <c r="I444" s="22"/>
      <c r="J444" s="19" t="s">
        <v>19</v>
      </c>
      <c r="K444" s="19"/>
      <c r="M444" s="4">
        <v>1</v>
      </c>
      <c r="N444" s="4">
        <v>1</v>
      </c>
    </row>
    <row r="445" spans="1:14" s="4" customFormat="1" ht="15.75" customHeight="1" x14ac:dyDescent="0.2">
      <c r="A445" s="19" t="s">
        <v>40</v>
      </c>
      <c r="B445" s="19">
        <f t="shared" si="57"/>
        <v>435</v>
      </c>
      <c r="C445" s="20" t="s">
        <v>152</v>
      </c>
      <c r="D445" s="21" t="s">
        <v>17</v>
      </c>
      <c r="E445" s="34">
        <v>1</v>
      </c>
      <c r="F445" s="34"/>
      <c r="G445" s="34">
        <f t="shared" si="50"/>
        <v>0</v>
      </c>
      <c r="H445" s="34"/>
      <c r="I445" s="22"/>
      <c r="J445" s="19" t="s">
        <v>19</v>
      </c>
      <c r="K445" s="19"/>
      <c r="M445" s="4">
        <v>1</v>
      </c>
      <c r="N445" s="4">
        <v>1</v>
      </c>
    </row>
    <row r="446" spans="1:14" s="4" customFormat="1" ht="29.25" customHeight="1" x14ac:dyDescent="0.2">
      <c r="A446" s="19" t="s">
        <v>40</v>
      </c>
      <c r="B446" s="19">
        <f t="shared" si="57"/>
        <v>436</v>
      </c>
      <c r="C446" s="20" t="s">
        <v>146</v>
      </c>
      <c r="D446" s="21" t="s">
        <v>17</v>
      </c>
      <c r="E446" s="34">
        <v>6</v>
      </c>
      <c r="F446" s="34"/>
      <c r="G446" s="34">
        <f t="shared" si="50"/>
        <v>0</v>
      </c>
      <c r="H446" s="34"/>
      <c r="I446" s="22"/>
      <c r="J446" s="19" t="s">
        <v>19</v>
      </c>
      <c r="K446" s="19"/>
      <c r="M446" s="4">
        <v>6</v>
      </c>
      <c r="N446" s="4">
        <v>6</v>
      </c>
    </row>
    <row r="447" spans="1:14" s="4" customFormat="1" ht="39" customHeight="1" x14ac:dyDescent="0.2">
      <c r="A447" s="19" t="s">
        <v>40</v>
      </c>
      <c r="B447" s="19">
        <f t="shared" si="57"/>
        <v>437</v>
      </c>
      <c r="C447" s="20" t="s">
        <v>147</v>
      </c>
      <c r="D447" s="21" t="s">
        <v>17</v>
      </c>
      <c r="E447" s="34">
        <v>1</v>
      </c>
      <c r="F447" s="34"/>
      <c r="G447" s="34">
        <f t="shared" si="50"/>
        <v>0</v>
      </c>
      <c r="H447" s="34"/>
      <c r="I447" s="22"/>
      <c r="J447" s="19" t="s">
        <v>19</v>
      </c>
      <c r="K447" s="19"/>
      <c r="M447" s="4">
        <v>1</v>
      </c>
      <c r="N447" s="4">
        <v>1</v>
      </c>
    </row>
    <row r="448" spans="1:14" s="4" customFormat="1" ht="30" customHeight="1" x14ac:dyDescent="0.2">
      <c r="A448" s="19" t="s">
        <v>40</v>
      </c>
      <c r="B448" s="19">
        <f t="shared" si="57"/>
        <v>438</v>
      </c>
      <c r="C448" s="20" t="s">
        <v>154</v>
      </c>
      <c r="D448" s="21" t="s">
        <v>17</v>
      </c>
      <c r="E448" s="34">
        <v>1</v>
      </c>
      <c r="F448" s="34"/>
      <c r="G448" s="34">
        <f t="shared" si="50"/>
        <v>0</v>
      </c>
      <c r="H448" s="34"/>
      <c r="I448" s="22"/>
      <c r="J448" s="19" t="s">
        <v>19</v>
      </c>
      <c r="K448" s="19"/>
      <c r="M448" s="4">
        <v>0</v>
      </c>
      <c r="N448" s="4">
        <v>1</v>
      </c>
    </row>
    <row r="449" spans="1:14" s="4" customFormat="1" ht="21.95" customHeight="1" x14ac:dyDescent="0.2">
      <c r="A449" s="19" t="s">
        <v>40</v>
      </c>
      <c r="B449" s="19">
        <f t="shared" si="57"/>
        <v>439</v>
      </c>
      <c r="C449" s="20" t="s">
        <v>148</v>
      </c>
      <c r="D449" s="21" t="s">
        <v>17</v>
      </c>
      <c r="E449" s="34">
        <v>1</v>
      </c>
      <c r="F449" s="34"/>
      <c r="G449" s="34">
        <f t="shared" si="50"/>
        <v>0</v>
      </c>
      <c r="H449" s="34"/>
      <c r="I449" s="22"/>
      <c r="J449" s="19" t="s">
        <v>19</v>
      </c>
      <c r="K449" s="19"/>
      <c r="M449" s="4">
        <v>1</v>
      </c>
      <c r="N449" s="4">
        <v>1</v>
      </c>
    </row>
    <row r="450" spans="1:14" s="4" customFormat="1" ht="21.95" customHeight="1" x14ac:dyDescent="0.2">
      <c r="A450" s="19" t="s">
        <v>40</v>
      </c>
      <c r="B450" s="19">
        <f t="shared" si="57"/>
        <v>440</v>
      </c>
      <c r="C450" s="20" t="s">
        <v>153</v>
      </c>
      <c r="D450" s="21" t="s">
        <v>17</v>
      </c>
      <c r="E450" s="34">
        <v>2</v>
      </c>
      <c r="F450" s="34"/>
      <c r="G450" s="34">
        <f t="shared" si="50"/>
        <v>0</v>
      </c>
      <c r="H450" s="34"/>
      <c r="I450" s="22"/>
      <c r="J450" s="19" t="s">
        <v>19</v>
      </c>
      <c r="K450" s="19"/>
      <c r="M450" s="4">
        <v>2</v>
      </c>
      <c r="N450" s="4">
        <v>2</v>
      </c>
    </row>
    <row r="451" spans="1:14" s="4" customFormat="1" ht="21.95" customHeight="1" x14ac:dyDescent="0.2">
      <c r="A451" s="19" t="s">
        <v>40</v>
      </c>
      <c r="B451" s="19">
        <f t="shared" si="57"/>
        <v>441</v>
      </c>
      <c r="C451" s="20" t="s">
        <v>150</v>
      </c>
      <c r="D451" s="21" t="s">
        <v>17</v>
      </c>
      <c r="E451" s="34">
        <v>2</v>
      </c>
      <c r="F451" s="34"/>
      <c r="G451" s="34">
        <f t="shared" si="50"/>
        <v>0</v>
      </c>
      <c r="H451" s="34"/>
      <c r="I451" s="22"/>
      <c r="J451" s="19" t="s">
        <v>19</v>
      </c>
      <c r="K451" s="19"/>
      <c r="M451" s="4">
        <v>2</v>
      </c>
      <c r="N451" s="4">
        <v>2</v>
      </c>
    </row>
    <row r="452" spans="1:14" s="4" customFormat="1" ht="21.95" customHeight="1" x14ac:dyDescent="0.2">
      <c r="A452" s="19" t="s">
        <v>40</v>
      </c>
      <c r="B452" s="19">
        <f t="shared" si="57"/>
        <v>442</v>
      </c>
      <c r="C452" s="20" t="s">
        <v>151</v>
      </c>
      <c r="D452" s="21" t="s">
        <v>17</v>
      </c>
      <c r="E452" s="34">
        <v>3</v>
      </c>
      <c r="F452" s="34"/>
      <c r="G452" s="34">
        <f t="shared" si="50"/>
        <v>0</v>
      </c>
      <c r="H452" s="34"/>
      <c r="I452" s="22"/>
      <c r="J452" s="19" t="s">
        <v>19</v>
      </c>
      <c r="K452" s="19"/>
      <c r="M452" s="4">
        <v>3</v>
      </c>
      <c r="N452" s="4">
        <v>3</v>
      </c>
    </row>
    <row r="453" spans="1:14" s="4" customFormat="1" ht="21.95" customHeight="1" x14ac:dyDescent="0.2">
      <c r="A453" s="15" t="s">
        <v>40</v>
      </c>
      <c r="B453" s="15">
        <f t="shared" si="57"/>
        <v>443</v>
      </c>
      <c r="C453" s="16" t="s">
        <v>155</v>
      </c>
      <c r="D453" s="15" t="s">
        <v>20</v>
      </c>
      <c r="E453" s="33">
        <f>SUM(E454:E463)</f>
        <v>1574.0000000000002</v>
      </c>
      <c r="F453" s="33"/>
      <c r="G453" s="33">
        <f t="shared" si="50"/>
        <v>0</v>
      </c>
      <c r="H453" s="17"/>
      <c r="I453" s="18"/>
      <c r="J453" s="15" t="s">
        <v>18</v>
      </c>
      <c r="K453" s="15"/>
      <c r="M453" s="4">
        <v>1284.9000000000001</v>
      </c>
      <c r="N453" s="4">
        <v>1329</v>
      </c>
    </row>
    <row r="454" spans="1:14" s="4" customFormat="1" ht="21.95" customHeight="1" x14ac:dyDescent="0.2">
      <c r="A454" s="19" t="s">
        <v>40</v>
      </c>
      <c r="B454" s="19">
        <f>B453+1</f>
        <v>444</v>
      </c>
      <c r="C454" s="20" t="s">
        <v>156</v>
      </c>
      <c r="D454" s="21" t="s">
        <v>20</v>
      </c>
      <c r="E454" s="34">
        <v>0.2</v>
      </c>
      <c r="F454" s="34"/>
      <c r="G454" s="34">
        <f t="shared" si="50"/>
        <v>0</v>
      </c>
      <c r="H454" s="34"/>
      <c r="I454" s="22"/>
      <c r="J454" s="19" t="s">
        <v>19</v>
      </c>
      <c r="K454" s="19"/>
      <c r="M454" s="4">
        <v>0.1</v>
      </c>
      <c r="N454" s="4">
        <v>0.1</v>
      </c>
    </row>
    <row r="455" spans="1:14" s="4" customFormat="1" ht="21.95" customHeight="1" x14ac:dyDescent="0.2">
      <c r="A455" s="47" t="s">
        <v>40</v>
      </c>
      <c r="B455" s="47">
        <f t="shared" si="57"/>
        <v>445</v>
      </c>
      <c r="C455" s="48" t="s">
        <v>157</v>
      </c>
      <c r="D455" s="49" t="s">
        <v>20</v>
      </c>
      <c r="E455" s="51"/>
      <c r="F455" s="51"/>
      <c r="G455" s="51">
        <f t="shared" si="50"/>
        <v>0</v>
      </c>
      <c r="H455" s="51"/>
      <c r="I455" s="52"/>
      <c r="J455" s="47" t="s">
        <v>19</v>
      </c>
      <c r="K455" s="47"/>
      <c r="M455" s="4">
        <v>7.2</v>
      </c>
      <c r="N455" s="4">
        <v>7.5</v>
      </c>
    </row>
    <row r="456" spans="1:14" s="4" customFormat="1" ht="21.95" customHeight="1" x14ac:dyDescent="0.2">
      <c r="A456" s="47" t="s">
        <v>40</v>
      </c>
      <c r="B456" s="47">
        <f t="shared" si="57"/>
        <v>446</v>
      </c>
      <c r="C456" s="48" t="s">
        <v>165</v>
      </c>
      <c r="D456" s="49" t="s">
        <v>20</v>
      </c>
      <c r="E456" s="51"/>
      <c r="F456" s="51"/>
      <c r="G456" s="51">
        <f t="shared" si="50"/>
        <v>0</v>
      </c>
      <c r="H456" s="51"/>
      <c r="I456" s="52"/>
      <c r="J456" s="47" t="s">
        <v>19</v>
      </c>
      <c r="K456" s="47"/>
      <c r="M456" s="4">
        <v>0</v>
      </c>
      <c r="N456" s="4">
        <v>0.1</v>
      </c>
    </row>
    <row r="457" spans="1:14" s="4" customFormat="1" ht="21.95" customHeight="1" x14ac:dyDescent="0.2">
      <c r="A457" s="19" t="s">
        <v>40</v>
      </c>
      <c r="B457" s="19">
        <f t="shared" si="57"/>
        <v>447</v>
      </c>
      <c r="C457" s="20" t="s">
        <v>158</v>
      </c>
      <c r="D457" s="21" t="s">
        <v>20</v>
      </c>
      <c r="E457" s="34">
        <v>329.8</v>
      </c>
      <c r="F457" s="34"/>
      <c r="G457" s="34">
        <f t="shared" si="50"/>
        <v>0</v>
      </c>
      <c r="H457" s="34"/>
      <c r="I457" s="22"/>
      <c r="J457" s="19" t="s">
        <v>19</v>
      </c>
      <c r="K457" s="19"/>
      <c r="M457" s="4">
        <v>74.2</v>
      </c>
      <c r="N457" s="4">
        <v>75.8</v>
      </c>
    </row>
    <row r="458" spans="1:14" s="4" customFormat="1" ht="21.95" customHeight="1" x14ac:dyDescent="0.2">
      <c r="A458" s="19" t="s">
        <v>40</v>
      </c>
      <c r="B458" s="19">
        <f t="shared" si="57"/>
        <v>448</v>
      </c>
      <c r="C458" s="20" t="s">
        <v>159</v>
      </c>
      <c r="D458" s="21" t="s">
        <v>20</v>
      </c>
      <c r="E458" s="34">
        <v>770.9</v>
      </c>
      <c r="F458" s="34"/>
      <c r="G458" s="34">
        <f t="shared" si="50"/>
        <v>0</v>
      </c>
      <c r="H458" s="34"/>
      <c r="I458" s="22"/>
      <c r="J458" s="19" t="s">
        <v>19</v>
      </c>
      <c r="K458" s="19"/>
      <c r="M458" s="4">
        <v>771.3</v>
      </c>
      <c r="N458" s="4">
        <v>771.9</v>
      </c>
    </row>
    <row r="459" spans="1:14" s="4" customFormat="1" ht="21.95" customHeight="1" x14ac:dyDescent="0.2">
      <c r="A459" s="19" t="s">
        <v>40</v>
      </c>
      <c r="B459" s="19">
        <f t="shared" si="57"/>
        <v>449</v>
      </c>
      <c r="C459" s="20" t="s">
        <v>160</v>
      </c>
      <c r="D459" s="21" t="s">
        <v>20</v>
      </c>
      <c r="E459" s="34">
        <v>55.5</v>
      </c>
      <c r="F459" s="34"/>
      <c r="G459" s="34">
        <f t="shared" si="50"/>
        <v>0</v>
      </c>
      <c r="H459" s="34"/>
      <c r="I459" s="22"/>
      <c r="J459" s="19" t="s">
        <v>19</v>
      </c>
      <c r="K459" s="19"/>
      <c r="M459" s="4">
        <v>51.4</v>
      </c>
      <c r="N459" s="4">
        <v>50.9</v>
      </c>
    </row>
    <row r="460" spans="1:14" s="4" customFormat="1" ht="21.95" customHeight="1" x14ac:dyDescent="0.2">
      <c r="A460" s="19" t="s">
        <v>40</v>
      </c>
      <c r="B460" s="19">
        <f t="shared" si="57"/>
        <v>450</v>
      </c>
      <c r="C460" s="20" t="s">
        <v>161</v>
      </c>
      <c r="D460" s="21" t="s">
        <v>20</v>
      </c>
      <c r="E460" s="34">
        <v>16</v>
      </c>
      <c r="F460" s="34"/>
      <c r="G460" s="34">
        <f t="shared" si="50"/>
        <v>0</v>
      </c>
      <c r="H460" s="34"/>
      <c r="I460" s="22"/>
      <c r="J460" s="19" t="s">
        <v>19</v>
      </c>
      <c r="K460" s="19"/>
      <c r="M460" s="4">
        <v>15.8</v>
      </c>
      <c r="N460" s="4">
        <v>16.3</v>
      </c>
    </row>
    <row r="461" spans="1:14" s="4" customFormat="1" ht="21.95" customHeight="1" x14ac:dyDescent="0.2">
      <c r="A461" s="19" t="s">
        <v>40</v>
      </c>
      <c r="B461" s="19">
        <f t="shared" si="57"/>
        <v>451</v>
      </c>
      <c r="C461" s="20" t="s">
        <v>162</v>
      </c>
      <c r="D461" s="21" t="s">
        <v>20</v>
      </c>
      <c r="E461" s="34">
        <v>11.7</v>
      </c>
      <c r="F461" s="34"/>
      <c r="G461" s="34">
        <f t="shared" si="50"/>
        <v>0</v>
      </c>
      <c r="H461" s="34"/>
      <c r="I461" s="22"/>
      <c r="J461" s="19" t="s">
        <v>19</v>
      </c>
      <c r="K461" s="19"/>
      <c r="M461" s="4">
        <v>10.4</v>
      </c>
      <c r="N461" s="4">
        <v>12</v>
      </c>
    </row>
    <row r="462" spans="1:14" s="4" customFormat="1" ht="21.95" customHeight="1" x14ac:dyDescent="0.2">
      <c r="A462" s="19" t="s">
        <v>40</v>
      </c>
      <c r="B462" s="19">
        <f t="shared" si="57"/>
        <v>452</v>
      </c>
      <c r="C462" s="20" t="s">
        <v>163</v>
      </c>
      <c r="D462" s="21" t="s">
        <v>20</v>
      </c>
      <c r="E462" s="34">
        <v>364.1</v>
      </c>
      <c r="F462" s="34"/>
      <c r="G462" s="34">
        <f t="shared" si="50"/>
        <v>0</v>
      </c>
      <c r="H462" s="34"/>
      <c r="I462" s="22"/>
      <c r="J462" s="19" t="s">
        <v>19</v>
      </c>
      <c r="K462" s="19"/>
      <c r="M462" s="4">
        <v>333.6</v>
      </c>
      <c r="N462" s="4">
        <v>364.4</v>
      </c>
    </row>
    <row r="463" spans="1:14" s="4" customFormat="1" ht="21.95" customHeight="1" x14ac:dyDescent="0.2">
      <c r="A463" s="19" t="s">
        <v>40</v>
      </c>
      <c r="B463" s="19">
        <f t="shared" si="57"/>
        <v>453</v>
      </c>
      <c r="C463" s="20" t="s">
        <v>164</v>
      </c>
      <c r="D463" s="21" t="s">
        <v>20</v>
      </c>
      <c r="E463" s="34">
        <v>25.8</v>
      </c>
      <c r="F463" s="34"/>
      <c r="G463" s="34">
        <f t="shared" si="50"/>
        <v>0</v>
      </c>
      <c r="H463" s="34"/>
      <c r="I463" s="22"/>
      <c r="J463" s="19" t="s">
        <v>19</v>
      </c>
      <c r="K463" s="19"/>
      <c r="M463" s="4">
        <v>20.9</v>
      </c>
      <c r="N463" s="4">
        <v>30</v>
      </c>
    </row>
    <row r="464" spans="1:14" s="4" customFormat="1" ht="21.95" customHeight="1" x14ac:dyDescent="0.2">
      <c r="A464" s="15" t="s">
        <v>40</v>
      </c>
      <c r="B464" s="15">
        <f>B463+1</f>
        <v>454</v>
      </c>
      <c r="C464" s="16" t="s">
        <v>166</v>
      </c>
      <c r="D464" s="15" t="s">
        <v>21</v>
      </c>
      <c r="E464" s="33">
        <f>SUM(E465:E466)</f>
        <v>2</v>
      </c>
      <c r="F464" s="33"/>
      <c r="G464" s="33">
        <f t="shared" si="50"/>
        <v>0</v>
      </c>
      <c r="H464" s="17"/>
      <c r="I464" s="18"/>
      <c r="J464" s="15" t="s">
        <v>18</v>
      </c>
      <c r="K464" s="15"/>
      <c r="M464" s="4">
        <v>2</v>
      </c>
      <c r="N464" s="4">
        <v>2</v>
      </c>
    </row>
    <row r="465" spans="1:14" s="4" customFormat="1" ht="60" customHeight="1" x14ac:dyDescent="0.2">
      <c r="A465" s="19" t="s">
        <v>40</v>
      </c>
      <c r="B465" s="19">
        <f t="shared" si="57"/>
        <v>455</v>
      </c>
      <c r="C465" s="20" t="s">
        <v>169</v>
      </c>
      <c r="D465" s="21" t="s">
        <v>21</v>
      </c>
      <c r="E465" s="34">
        <v>1</v>
      </c>
      <c r="F465" s="34"/>
      <c r="G465" s="34">
        <f t="shared" si="50"/>
        <v>0</v>
      </c>
      <c r="H465" s="34"/>
      <c r="I465" s="22"/>
      <c r="J465" s="19" t="s">
        <v>19</v>
      </c>
      <c r="K465" s="19"/>
      <c r="M465" s="4">
        <v>1</v>
      </c>
      <c r="N465" s="4">
        <v>1</v>
      </c>
    </row>
    <row r="466" spans="1:14" s="4" customFormat="1" ht="48.75" customHeight="1" x14ac:dyDescent="0.2">
      <c r="A466" s="19" t="s">
        <v>40</v>
      </c>
      <c r="B466" s="19">
        <f t="shared" si="57"/>
        <v>456</v>
      </c>
      <c r="C466" s="20" t="s">
        <v>167</v>
      </c>
      <c r="D466" s="21" t="s">
        <v>21</v>
      </c>
      <c r="E466" s="34">
        <v>1</v>
      </c>
      <c r="F466" s="34"/>
      <c r="G466" s="34">
        <f t="shared" si="50"/>
        <v>0</v>
      </c>
      <c r="H466" s="34"/>
      <c r="I466" s="22"/>
      <c r="J466" s="19" t="s">
        <v>19</v>
      </c>
      <c r="K466" s="19"/>
      <c r="M466" s="4">
        <v>1</v>
      </c>
      <c r="N466" s="4">
        <v>1</v>
      </c>
    </row>
    <row r="467" spans="1:14" s="4" customFormat="1" ht="21.95" customHeight="1" x14ac:dyDescent="0.2">
      <c r="A467" s="19" t="s">
        <v>40</v>
      </c>
      <c r="B467" s="19">
        <f t="shared" si="57"/>
        <v>457</v>
      </c>
      <c r="C467" s="20" t="s">
        <v>168</v>
      </c>
      <c r="D467" s="21" t="s">
        <v>21</v>
      </c>
      <c r="E467" s="34">
        <v>4</v>
      </c>
      <c r="F467" s="34"/>
      <c r="G467" s="34">
        <f t="shared" si="50"/>
        <v>0</v>
      </c>
      <c r="H467" s="34"/>
      <c r="I467" s="22"/>
      <c r="J467" s="19" t="s">
        <v>19</v>
      </c>
      <c r="K467" s="19"/>
      <c r="M467" s="4">
        <v>4</v>
      </c>
      <c r="N467" s="4">
        <v>4</v>
      </c>
    </row>
    <row r="468" spans="1:14" s="4" customFormat="1" ht="21.95" customHeight="1" x14ac:dyDescent="0.2">
      <c r="A468" s="15" t="s">
        <v>40</v>
      </c>
      <c r="B468" s="15">
        <f>B467+1</f>
        <v>458</v>
      </c>
      <c r="C468" s="16" t="s">
        <v>170</v>
      </c>
      <c r="D468" s="15" t="s">
        <v>17</v>
      </c>
      <c r="E468" s="33">
        <f>SUM(E469:E470)</f>
        <v>36</v>
      </c>
      <c r="F468" s="33"/>
      <c r="G468" s="33">
        <f t="shared" si="50"/>
        <v>0</v>
      </c>
      <c r="H468" s="17"/>
      <c r="I468" s="18"/>
      <c r="J468" s="15" t="s">
        <v>18</v>
      </c>
      <c r="K468" s="15"/>
      <c r="M468" s="4">
        <v>36</v>
      </c>
      <c r="N468" s="4">
        <v>36</v>
      </c>
    </row>
    <row r="469" spans="1:14" s="4" customFormat="1" ht="21.95" customHeight="1" x14ac:dyDescent="0.2">
      <c r="A469" s="19" t="s">
        <v>40</v>
      </c>
      <c r="B469" s="19">
        <f>B468+1</f>
        <v>459</v>
      </c>
      <c r="C469" s="20" t="s">
        <v>171</v>
      </c>
      <c r="D469" s="21" t="s">
        <v>17</v>
      </c>
      <c r="E469" s="34">
        <v>2</v>
      </c>
      <c r="F469" s="34"/>
      <c r="G469" s="34">
        <f t="shared" si="50"/>
        <v>0</v>
      </c>
      <c r="H469" s="34"/>
      <c r="I469" s="22"/>
      <c r="J469" s="19" t="s">
        <v>19</v>
      </c>
      <c r="K469" s="19"/>
      <c r="M469" s="4">
        <v>2</v>
      </c>
      <c r="N469" s="4">
        <v>2</v>
      </c>
    </row>
    <row r="470" spans="1:14" s="4" customFormat="1" ht="21.95" customHeight="1" x14ac:dyDescent="0.2">
      <c r="A470" s="19" t="s">
        <v>40</v>
      </c>
      <c r="B470" s="19">
        <f t="shared" ref="B470:B477" si="58">B469+1</f>
        <v>460</v>
      </c>
      <c r="C470" s="20" t="s">
        <v>172</v>
      </c>
      <c r="D470" s="21" t="s">
        <v>17</v>
      </c>
      <c r="E470" s="34">
        <v>34</v>
      </c>
      <c r="F470" s="34"/>
      <c r="G470" s="34">
        <f t="shared" si="50"/>
        <v>0</v>
      </c>
      <c r="H470" s="34"/>
      <c r="I470" s="22"/>
      <c r="J470" s="19" t="s">
        <v>19</v>
      </c>
      <c r="K470" s="19"/>
      <c r="M470" s="4">
        <v>34</v>
      </c>
      <c r="N470" s="4">
        <v>34</v>
      </c>
    </row>
    <row r="471" spans="1:14" s="4" customFormat="1" ht="21.95" customHeight="1" x14ac:dyDescent="0.2">
      <c r="A471" s="19" t="s">
        <v>40</v>
      </c>
      <c r="B471" s="19">
        <f t="shared" si="58"/>
        <v>461</v>
      </c>
      <c r="C471" s="20" t="s">
        <v>173</v>
      </c>
      <c r="D471" s="21" t="s">
        <v>17</v>
      </c>
      <c r="E471" s="34">
        <v>70</v>
      </c>
      <c r="F471" s="34"/>
      <c r="G471" s="34">
        <f t="shared" si="50"/>
        <v>0</v>
      </c>
      <c r="H471" s="34"/>
      <c r="I471" s="22"/>
      <c r="J471" s="19" t="s">
        <v>19</v>
      </c>
      <c r="K471" s="19"/>
      <c r="M471" s="4">
        <v>70</v>
      </c>
      <c r="N471" s="4">
        <v>70</v>
      </c>
    </row>
    <row r="472" spans="1:14" s="4" customFormat="1" ht="21.95" customHeight="1" x14ac:dyDescent="0.2">
      <c r="A472" s="19" t="s">
        <v>40</v>
      </c>
      <c r="B472" s="19">
        <f t="shared" si="58"/>
        <v>462</v>
      </c>
      <c r="C472" s="20" t="s">
        <v>174</v>
      </c>
      <c r="D472" s="21" t="s">
        <v>17</v>
      </c>
      <c r="E472" s="34">
        <v>70</v>
      </c>
      <c r="F472" s="34"/>
      <c r="G472" s="34">
        <f t="shared" si="50"/>
        <v>0</v>
      </c>
      <c r="H472" s="34"/>
      <c r="I472" s="22"/>
      <c r="J472" s="19" t="s">
        <v>19</v>
      </c>
      <c r="K472" s="19"/>
      <c r="M472" s="4">
        <v>70</v>
      </c>
      <c r="N472" s="4">
        <v>70</v>
      </c>
    </row>
    <row r="473" spans="1:14" s="4" customFormat="1" ht="21.95" customHeight="1" x14ac:dyDescent="0.2">
      <c r="A473" s="19" t="s">
        <v>40</v>
      </c>
      <c r="B473" s="19">
        <f t="shared" si="58"/>
        <v>463</v>
      </c>
      <c r="C473" s="20" t="s">
        <v>175</v>
      </c>
      <c r="D473" s="21" t="s">
        <v>17</v>
      </c>
      <c r="E473" s="34">
        <v>4</v>
      </c>
      <c r="F473" s="34"/>
      <c r="G473" s="34">
        <f t="shared" si="50"/>
        <v>0</v>
      </c>
      <c r="H473" s="34"/>
      <c r="I473" s="22"/>
      <c r="J473" s="19" t="s">
        <v>19</v>
      </c>
      <c r="K473" s="19"/>
      <c r="M473" s="4">
        <v>4</v>
      </c>
      <c r="N473" s="4">
        <v>4</v>
      </c>
    </row>
    <row r="474" spans="1:14" s="4" customFormat="1" ht="21.95" customHeight="1" x14ac:dyDescent="0.2">
      <c r="A474" s="19" t="s">
        <v>40</v>
      </c>
      <c r="B474" s="19">
        <f t="shared" si="58"/>
        <v>464</v>
      </c>
      <c r="C474" s="20" t="s">
        <v>176</v>
      </c>
      <c r="D474" s="21" t="s">
        <v>17</v>
      </c>
      <c r="E474" s="34">
        <v>70</v>
      </c>
      <c r="F474" s="34"/>
      <c r="G474" s="34">
        <f t="shared" si="50"/>
        <v>0</v>
      </c>
      <c r="H474" s="34"/>
      <c r="I474" s="22"/>
      <c r="J474" s="19" t="s">
        <v>19</v>
      </c>
      <c r="K474" s="19"/>
      <c r="M474" s="4">
        <v>70</v>
      </c>
      <c r="N474" s="4">
        <v>70</v>
      </c>
    </row>
    <row r="475" spans="1:14" s="4" customFormat="1" ht="21.95" customHeight="1" x14ac:dyDescent="0.2">
      <c r="A475" s="19" t="s">
        <v>40</v>
      </c>
      <c r="B475" s="19">
        <f t="shared" si="58"/>
        <v>465</v>
      </c>
      <c r="C475" s="20" t="s">
        <v>177</v>
      </c>
      <c r="D475" s="21" t="s">
        <v>17</v>
      </c>
      <c r="E475" s="34">
        <v>140</v>
      </c>
      <c r="F475" s="34"/>
      <c r="G475" s="34">
        <f t="shared" si="50"/>
        <v>0</v>
      </c>
      <c r="H475" s="34"/>
      <c r="I475" s="22"/>
      <c r="J475" s="19" t="s">
        <v>19</v>
      </c>
      <c r="K475" s="19"/>
      <c r="M475" s="4">
        <v>140</v>
      </c>
      <c r="N475" s="4">
        <v>140</v>
      </c>
    </row>
    <row r="476" spans="1:14" s="4" customFormat="1" ht="21.95" customHeight="1" x14ac:dyDescent="0.2">
      <c r="A476" s="19" t="s">
        <v>40</v>
      </c>
      <c r="B476" s="19">
        <f t="shared" si="58"/>
        <v>466</v>
      </c>
      <c r="C476" s="20" t="s">
        <v>178</v>
      </c>
      <c r="D476" s="21" t="s">
        <v>17</v>
      </c>
      <c r="E476" s="34">
        <v>70</v>
      </c>
      <c r="F476" s="34"/>
      <c r="G476" s="34">
        <f t="shared" si="50"/>
        <v>0</v>
      </c>
      <c r="H476" s="34"/>
      <c r="I476" s="22"/>
      <c r="J476" s="19" t="s">
        <v>19</v>
      </c>
      <c r="K476" s="19"/>
      <c r="M476" s="4">
        <v>70</v>
      </c>
      <c r="N476" s="4">
        <v>70</v>
      </c>
    </row>
    <row r="477" spans="1:14" s="4" customFormat="1" ht="21.95" customHeight="1" x14ac:dyDescent="0.2">
      <c r="A477" s="19" t="s">
        <v>40</v>
      </c>
      <c r="B477" s="19">
        <f t="shared" si="58"/>
        <v>467</v>
      </c>
      <c r="C477" s="20" t="s">
        <v>179</v>
      </c>
      <c r="D477" s="21" t="s">
        <v>17</v>
      </c>
      <c r="E477" s="34">
        <v>131</v>
      </c>
      <c r="F477" s="34"/>
      <c r="G477" s="34">
        <f t="shared" si="50"/>
        <v>0</v>
      </c>
      <c r="H477" s="34"/>
      <c r="I477" s="22"/>
      <c r="J477" s="19" t="s">
        <v>19</v>
      </c>
      <c r="K477" s="19"/>
      <c r="M477" s="4">
        <v>131</v>
      </c>
      <c r="N477" s="4">
        <v>131</v>
      </c>
    </row>
    <row r="478" spans="1:14" s="4" customFormat="1" ht="21.95" customHeight="1" x14ac:dyDescent="0.2">
      <c r="A478" s="15" t="s">
        <v>40</v>
      </c>
      <c r="B478" s="15">
        <f>B477+1</f>
        <v>468</v>
      </c>
      <c r="C478" s="16" t="s">
        <v>330</v>
      </c>
      <c r="D478" s="15" t="s">
        <v>17</v>
      </c>
      <c r="E478" s="37">
        <f>E479</f>
        <v>1</v>
      </c>
      <c r="F478" s="33"/>
      <c r="G478" s="33">
        <f t="shared" si="50"/>
        <v>0</v>
      </c>
      <c r="H478" s="17"/>
      <c r="I478" s="18"/>
      <c r="J478" s="15" t="s">
        <v>18</v>
      </c>
      <c r="K478" s="15"/>
      <c r="M478" s="4">
        <v>0</v>
      </c>
      <c r="N478" s="4">
        <v>1</v>
      </c>
    </row>
    <row r="479" spans="1:14" s="4" customFormat="1" ht="21.95" customHeight="1" x14ac:dyDescent="0.2">
      <c r="A479" s="19" t="s">
        <v>40</v>
      </c>
      <c r="B479" s="19">
        <f>B478+1</f>
        <v>469</v>
      </c>
      <c r="C479" s="20" t="s">
        <v>331</v>
      </c>
      <c r="D479" s="21" t="s">
        <v>17</v>
      </c>
      <c r="E479" s="38">
        <v>1</v>
      </c>
      <c r="F479" s="34"/>
      <c r="G479" s="34">
        <f t="shared" si="50"/>
        <v>0</v>
      </c>
      <c r="H479" s="34"/>
      <c r="I479" s="22"/>
      <c r="J479" s="19" t="s">
        <v>19</v>
      </c>
      <c r="K479" s="19"/>
      <c r="M479" s="4">
        <v>0</v>
      </c>
      <c r="N479" s="4">
        <v>1</v>
      </c>
    </row>
    <row r="480" spans="1:14" s="4" customFormat="1" ht="21.95" customHeight="1" x14ac:dyDescent="0.2">
      <c r="A480" s="15" t="s">
        <v>40</v>
      </c>
      <c r="B480" s="15">
        <f>B479+1</f>
        <v>470</v>
      </c>
      <c r="C480" s="16" t="s">
        <v>180</v>
      </c>
      <c r="D480" s="15" t="s">
        <v>20</v>
      </c>
      <c r="E480" s="33">
        <f>E383+E340</f>
        <v>1951.3000000000002</v>
      </c>
      <c r="F480" s="33"/>
      <c r="G480" s="33">
        <f t="shared" si="50"/>
        <v>0</v>
      </c>
      <c r="H480" s="17"/>
      <c r="I480" s="18"/>
      <c r="J480" s="15" t="s">
        <v>18</v>
      </c>
      <c r="K480" s="15"/>
      <c r="M480" s="4">
        <v>1917.2</v>
      </c>
      <c r="N480" s="4">
        <v>1964.6999999999998</v>
      </c>
    </row>
    <row r="481" spans="1:14" s="4" customFormat="1" ht="21.95" customHeight="1" x14ac:dyDescent="0.2">
      <c r="A481" s="15" t="s">
        <v>40</v>
      </c>
      <c r="B481" s="15">
        <f>B480+1</f>
        <v>471</v>
      </c>
      <c r="C481" s="16" t="s">
        <v>181</v>
      </c>
      <c r="D481" s="15" t="s">
        <v>20</v>
      </c>
      <c r="E481" s="33">
        <f>E480</f>
        <v>1951.3000000000002</v>
      </c>
      <c r="F481" s="33"/>
      <c r="G481" s="33">
        <f t="shared" si="50"/>
        <v>0</v>
      </c>
      <c r="H481" s="17"/>
      <c r="I481" s="18"/>
      <c r="J481" s="15" t="s">
        <v>18</v>
      </c>
      <c r="K481" s="15"/>
      <c r="M481" s="4">
        <v>1917.2</v>
      </c>
      <c r="N481" s="4">
        <v>1964.6999999999998</v>
      </c>
    </row>
    <row r="482" spans="1:14" s="4" customFormat="1" ht="21.95" customHeight="1" x14ac:dyDescent="0.2">
      <c r="A482" s="10" t="s">
        <v>40</v>
      </c>
      <c r="B482" s="10">
        <f>B481+1</f>
        <v>472</v>
      </c>
      <c r="C482" s="11" t="s">
        <v>182</v>
      </c>
      <c r="D482" s="12"/>
      <c r="E482" s="13"/>
      <c r="F482" s="13"/>
      <c r="G482" s="13"/>
      <c r="H482" s="13"/>
      <c r="I482" s="14"/>
      <c r="J482" s="10" t="s">
        <v>16</v>
      </c>
      <c r="K482" s="10"/>
    </row>
    <row r="483" spans="1:14" s="4" customFormat="1" ht="21.95" customHeight="1" x14ac:dyDescent="0.2">
      <c r="A483" s="15" t="s">
        <v>40</v>
      </c>
      <c r="B483" s="15">
        <f t="shared" ref="B483:B548" si="59">B482+1</f>
        <v>473</v>
      </c>
      <c r="C483" s="16" t="s">
        <v>41</v>
      </c>
      <c r="D483" s="15" t="s">
        <v>20</v>
      </c>
      <c r="E483" s="33">
        <f>SUM(E484:E491)</f>
        <v>2705.1</v>
      </c>
      <c r="F483" s="33"/>
      <c r="G483" s="33">
        <f t="shared" ref="G483:G579" si="60">E483*F483</f>
        <v>0</v>
      </c>
      <c r="H483" s="17"/>
      <c r="I483" s="18"/>
      <c r="J483" s="15" t="s">
        <v>18</v>
      </c>
      <c r="K483" s="15"/>
      <c r="M483" s="4">
        <v>2575.6999999999998</v>
      </c>
      <c r="N483" s="4">
        <v>2680.8</v>
      </c>
    </row>
    <row r="484" spans="1:14" s="4" customFormat="1" ht="21.95" customHeight="1" x14ac:dyDescent="0.2">
      <c r="A484" s="19" t="s">
        <v>40</v>
      </c>
      <c r="B484" s="19">
        <f t="shared" si="59"/>
        <v>474</v>
      </c>
      <c r="C484" s="20" t="s">
        <v>214</v>
      </c>
      <c r="D484" s="21" t="s">
        <v>20</v>
      </c>
      <c r="E484" s="34">
        <v>175.1</v>
      </c>
      <c r="F484" s="34"/>
      <c r="G484" s="34">
        <f t="shared" si="60"/>
        <v>0</v>
      </c>
      <c r="H484" s="34"/>
      <c r="I484" s="22"/>
      <c r="J484" s="19" t="s">
        <v>19</v>
      </c>
      <c r="K484" s="19"/>
      <c r="M484" s="42">
        <v>179.7</v>
      </c>
      <c r="N484" s="4">
        <v>177.9</v>
      </c>
    </row>
    <row r="485" spans="1:14" s="4" customFormat="1" ht="21.95" customHeight="1" x14ac:dyDescent="0.2">
      <c r="A485" s="19" t="s">
        <v>40</v>
      </c>
      <c r="B485" s="19">
        <f t="shared" si="59"/>
        <v>475</v>
      </c>
      <c r="C485" s="20" t="s">
        <v>215</v>
      </c>
      <c r="D485" s="21" t="s">
        <v>20</v>
      </c>
      <c r="E485" s="34">
        <v>1112.2</v>
      </c>
      <c r="F485" s="34"/>
      <c r="G485" s="34">
        <f t="shared" si="60"/>
        <v>0</v>
      </c>
      <c r="H485" s="34"/>
      <c r="I485" s="22"/>
      <c r="J485" s="19" t="s">
        <v>19</v>
      </c>
      <c r="K485" s="19"/>
      <c r="M485" s="42">
        <v>1023.7</v>
      </c>
      <c r="N485" s="4">
        <v>1114.5999999999999</v>
      </c>
    </row>
    <row r="486" spans="1:14" s="4" customFormat="1" ht="21.95" customHeight="1" x14ac:dyDescent="0.2">
      <c r="A486" s="19" t="s">
        <v>40</v>
      </c>
      <c r="B486" s="19">
        <f t="shared" si="59"/>
        <v>476</v>
      </c>
      <c r="C486" s="20" t="s">
        <v>216</v>
      </c>
      <c r="D486" s="21" t="s">
        <v>20</v>
      </c>
      <c r="E486" s="34">
        <v>589</v>
      </c>
      <c r="F486" s="34"/>
      <c r="G486" s="34">
        <f t="shared" si="60"/>
        <v>0</v>
      </c>
      <c r="H486" s="34"/>
      <c r="I486" s="22"/>
      <c r="J486" s="19" t="s">
        <v>19</v>
      </c>
      <c r="K486" s="19"/>
      <c r="M486" s="42">
        <v>448.2</v>
      </c>
      <c r="N486" s="4">
        <v>450.7</v>
      </c>
    </row>
    <row r="487" spans="1:14" s="4" customFormat="1" ht="21.95" customHeight="1" x14ac:dyDescent="0.2">
      <c r="A487" s="19" t="s">
        <v>40</v>
      </c>
      <c r="B487" s="19">
        <f t="shared" si="59"/>
        <v>477</v>
      </c>
      <c r="C487" s="20" t="s">
        <v>221</v>
      </c>
      <c r="D487" s="21" t="s">
        <v>20</v>
      </c>
      <c r="E487" s="34">
        <v>775.6</v>
      </c>
      <c r="F487" s="34"/>
      <c r="G487" s="34">
        <f t="shared" si="60"/>
        <v>0</v>
      </c>
      <c r="H487" s="34"/>
      <c r="I487" s="22"/>
      <c r="J487" s="19" t="s">
        <v>19</v>
      </c>
      <c r="K487" s="19"/>
      <c r="M487" s="42">
        <v>871.7</v>
      </c>
      <c r="N487" s="4">
        <v>885.6</v>
      </c>
    </row>
    <row r="488" spans="1:14" s="4" customFormat="1" ht="21.95" customHeight="1" x14ac:dyDescent="0.2">
      <c r="A488" s="19" t="s">
        <v>40</v>
      </c>
      <c r="B488" s="19">
        <f t="shared" si="59"/>
        <v>478</v>
      </c>
      <c r="C488" s="20" t="s">
        <v>217</v>
      </c>
      <c r="D488" s="21" t="s">
        <v>20</v>
      </c>
      <c r="E488" s="34">
        <v>11.5</v>
      </c>
      <c r="F488" s="34"/>
      <c r="G488" s="34">
        <f t="shared" si="60"/>
        <v>0</v>
      </c>
      <c r="H488" s="34"/>
      <c r="I488" s="22"/>
      <c r="J488" s="19" t="s">
        <v>19</v>
      </c>
      <c r="K488" s="19"/>
      <c r="M488" s="42">
        <v>11.5</v>
      </c>
      <c r="N488" s="4">
        <v>11.5</v>
      </c>
    </row>
    <row r="489" spans="1:14" s="4" customFormat="1" ht="21.95" customHeight="1" x14ac:dyDescent="0.2">
      <c r="A489" s="19" t="s">
        <v>40</v>
      </c>
      <c r="B489" s="19">
        <f t="shared" si="59"/>
        <v>479</v>
      </c>
      <c r="C489" s="20" t="s">
        <v>218</v>
      </c>
      <c r="D489" s="21" t="s">
        <v>20</v>
      </c>
      <c r="E489" s="34">
        <v>34.6</v>
      </c>
      <c r="F489" s="34"/>
      <c r="G489" s="34">
        <f t="shared" si="60"/>
        <v>0</v>
      </c>
      <c r="H489" s="34"/>
      <c r="I489" s="22"/>
      <c r="J489" s="19" t="s">
        <v>19</v>
      </c>
      <c r="K489" s="19"/>
      <c r="M489" s="42">
        <v>33.799999999999997</v>
      </c>
      <c r="N489" s="4">
        <v>33.4</v>
      </c>
    </row>
    <row r="490" spans="1:14" s="4" customFormat="1" ht="21.95" customHeight="1" x14ac:dyDescent="0.2">
      <c r="A490" s="19" t="s">
        <v>40</v>
      </c>
      <c r="B490" s="19">
        <f t="shared" si="59"/>
        <v>480</v>
      </c>
      <c r="C490" s="20" t="s">
        <v>219</v>
      </c>
      <c r="D490" s="21" t="s">
        <v>20</v>
      </c>
      <c r="E490" s="34">
        <v>3</v>
      </c>
      <c r="F490" s="34"/>
      <c r="G490" s="34">
        <f t="shared" si="60"/>
        <v>0</v>
      </c>
      <c r="H490" s="34"/>
      <c r="I490" s="22"/>
      <c r="J490" s="19" t="s">
        <v>19</v>
      </c>
      <c r="K490" s="19"/>
      <c r="M490" s="42">
        <v>3</v>
      </c>
      <c r="N490" s="4">
        <v>3</v>
      </c>
    </row>
    <row r="491" spans="1:14" s="4" customFormat="1" ht="21.95" customHeight="1" x14ac:dyDescent="0.2">
      <c r="A491" s="19" t="s">
        <v>40</v>
      </c>
      <c r="B491" s="19">
        <f t="shared" si="59"/>
        <v>481</v>
      </c>
      <c r="C491" s="20" t="s">
        <v>220</v>
      </c>
      <c r="D491" s="21" t="s">
        <v>20</v>
      </c>
      <c r="E491" s="34">
        <v>4.0999999999999996</v>
      </c>
      <c r="F491" s="34"/>
      <c r="G491" s="34">
        <f t="shared" si="60"/>
        <v>0</v>
      </c>
      <c r="H491" s="34"/>
      <c r="I491" s="22"/>
      <c r="J491" s="19" t="s">
        <v>19</v>
      </c>
      <c r="K491" s="19"/>
      <c r="M491" s="42">
        <v>4.0999999999999996</v>
      </c>
      <c r="N491" s="4">
        <v>4.0999999999999996</v>
      </c>
    </row>
    <row r="492" spans="1:14" s="4" customFormat="1" ht="21.95" customHeight="1" x14ac:dyDescent="0.2">
      <c r="A492" s="19" t="s">
        <v>40</v>
      </c>
      <c r="B492" s="47">
        <f t="shared" si="59"/>
        <v>482</v>
      </c>
      <c r="C492" s="48" t="s">
        <v>183</v>
      </c>
      <c r="D492" s="49" t="s">
        <v>17</v>
      </c>
      <c r="E492" s="51"/>
      <c r="F492" s="51"/>
      <c r="G492" s="51">
        <f t="shared" si="60"/>
        <v>0</v>
      </c>
      <c r="H492" s="51"/>
      <c r="I492" s="52"/>
      <c r="J492" s="47" t="s">
        <v>19</v>
      </c>
      <c r="K492" s="47"/>
      <c r="M492" s="42">
        <v>16</v>
      </c>
      <c r="N492" s="4">
        <v>19</v>
      </c>
    </row>
    <row r="493" spans="1:14" s="4" customFormat="1" ht="21.95" customHeight="1" x14ac:dyDescent="0.2">
      <c r="A493" s="19" t="s">
        <v>40</v>
      </c>
      <c r="B493" s="47">
        <f t="shared" si="59"/>
        <v>483</v>
      </c>
      <c r="C493" s="48" t="s">
        <v>184</v>
      </c>
      <c r="D493" s="49" t="s">
        <v>17</v>
      </c>
      <c r="E493" s="51"/>
      <c r="F493" s="51"/>
      <c r="G493" s="51">
        <f t="shared" si="60"/>
        <v>0</v>
      </c>
      <c r="H493" s="51"/>
      <c r="I493" s="52"/>
      <c r="J493" s="47" t="s">
        <v>19</v>
      </c>
      <c r="K493" s="47"/>
      <c r="M493" s="42">
        <v>20</v>
      </c>
      <c r="N493" s="4">
        <v>20</v>
      </c>
    </row>
    <row r="494" spans="1:14" s="4" customFormat="1" ht="21.95" customHeight="1" x14ac:dyDescent="0.2">
      <c r="A494" s="19" t="s">
        <v>40</v>
      </c>
      <c r="B494" s="47">
        <f t="shared" si="59"/>
        <v>484</v>
      </c>
      <c r="C494" s="48" t="s">
        <v>185</v>
      </c>
      <c r="D494" s="49" t="s">
        <v>17</v>
      </c>
      <c r="E494" s="51"/>
      <c r="F494" s="51"/>
      <c r="G494" s="51">
        <f t="shared" si="60"/>
        <v>0</v>
      </c>
      <c r="H494" s="51"/>
      <c r="I494" s="52"/>
      <c r="J494" s="47" t="s">
        <v>19</v>
      </c>
      <c r="K494" s="47"/>
      <c r="M494" s="42">
        <v>319</v>
      </c>
      <c r="N494" s="4">
        <v>319</v>
      </c>
    </row>
    <row r="495" spans="1:14" s="4" customFormat="1" ht="21.95" customHeight="1" x14ac:dyDescent="0.2">
      <c r="A495" s="19" t="s">
        <v>40</v>
      </c>
      <c r="B495" s="19">
        <f t="shared" si="59"/>
        <v>485</v>
      </c>
      <c r="C495" s="20" t="s">
        <v>186</v>
      </c>
      <c r="D495" s="21" t="s">
        <v>17</v>
      </c>
      <c r="E495" s="34">
        <v>543</v>
      </c>
      <c r="F495" s="34"/>
      <c r="G495" s="34">
        <f t="shared" si="60"/>
        <v>0</v>
      </c>
      <c r="H495" s="34"/>
      <c r="I495" s="22"/>
      <c r="J495" s="19" t="s">
        <v>19</v>
      </c>
      <c r="K495" s="19"/>
      <c r="M495" s="42">
        <v>540</v>
      </c>
      <c r="N495" s="4">
        <v>540</v>
      </c>
    </row>
    <row r="496" spans="1:14" s="4" customFormat="1" ht="21.95" customHeight="1" x14ac:dyDescent="0.2">
      <c r="A496" s="19" t="s">
        <v>40</v>
      </c>
      <c r="B496" s="19">
        <f t="shared" si="59"/>
        <v>486</v>
      </c>
      <c r="C496" s="20" t="s">
        <v>187</v>
      </c>
      <c r="D496" s="21" t="s">
        <v>17</v>
      </c>
      <c r="E496" s="34">
        <v>9</v>
      </c>
      <c r="F496" s="34"/>
      <c r="G496" s="34">
        <f t="shared" si="60"/>
        <v>0</v>
      </c>
      <c r="H496" s="34"/>
      <c r="I496" s="22"/>
      <c r="J496" s="19" t="s">
        <v>19</v>
      </c>
      <c r="K496" s="19"/>
      <c r="M496" s="42">
        <v>15</v>
      </c>
      <c r="N496" s="4">
        <v>24</v>
      </c>
    </row>
    <row r="497" spans="1:14" s="4" customFormat="1" ht="21.95" customHeight="1" x14ac:dyDescent="0.2">
      <c r="A497" s="19" t="s">
        <v>40</v>
      </c>
      <c r="B497" s="19">
        <f>B495+1</f>
        <v>486</v>
      </c>
      <c r="C497" s="20" t="s">
        <v>222</v>
      </c>
      <c r="D497" s="21" t="s">
        <v>17</v>
      </c>
      <c r="E497" s="34">
        <v>1</v>
      </c>
      <c r="F497" s="34"/>
      <c r="G497" s="34">
        <f t="shared" si="60"/>
        <v>0</v>
      </c>
      <c r="H497" s="34"/>
      <c r="I497" s="22"/>
      <c r="J497" s="19" t="s">
        <v>19</v>
      </c>
      <c r="K497" s="19"/>
      <c r="M497" s="42">
        <v>0</v>
      </c>
      <c r="N497" s="4">
        <v>1</v>
      </c>
    </row>
    <row r="498" spans="1:14" s="4" customFormat="1" ht="21.95" customHeight="1" x14ac:dyDescent="0.2">
      <c r="A498" s="19" t="s">
        <v>40</v>
      </c>
      <c r="B498" s="19">
        <f>B496+1</f>
        <v>487</v>
      </c>
      <c r="C498" s="20" t="s">
        <v>54</v>
      </c>
      <c r="D498" s="21" t="s">
        <v>17</v>
      </c>
      <c r="E498" s="34">
        <v>368</v>
      </c>
      <c r="F498" s="34"/>
      <c r="G498" s="34">
        <f t="shared" si="60"/>
        <v>0</v>
      </c>
      <c r="H498" s="34"/>
      <c r="I498" s="22"/>
      <c r="J498" s="19" t="s">
        <v>19</v>
      </c>
      <c r="K498" s="19"/>
      <c r="M498" s="42">
        <v>8</v>
      </c>
      <c r="N498" s="4">
        <v>8</v>
      </c>
    </row>
    <row r="499" spans="1:14" s="4" customFormat="1" ht="21.95" customHeight="1" x14ac:dyDescent="0.2">
      <c r="A499" s="19" t="s">
        <v>40</v>
      </c>
      <c r="B499" s="19">
        <f t="shared" si="59"/>
        <v>488</v>
      </c>
      <c r="C499" s="20" t="s">
        <v>55</v>
      </c>
      <c r="D499" s="21" t="s">
        <v>17</v>
      </c>
      <c r="E499" s="34">
        <v>24</v>
      </c>
      <c r="F499" s="34"/>
      <c r="G499" s="34">
        <f t="shared" si="60"/>
        <v>0</v>
      </c>
      <c r="H499" s="34"/>
      <c r="I499" s="22"/>
      <c r="J499" s="19" t="s">
        <v>19</v>
      </c>
      <c r="K499" s="19"/>
      <c r="M499" s="42">
        <v>26</v>
      </c>
      <c r="N499" s="4">
        <v>24</v>
      </c>
    </row>
    <row r="500" spans="1:14" s="4" customFormat="1" ht="21.95" customHeight="1" x14ac:dyDescent="0.2">
      <c r="A500" s="19" t="s">
        <v>40</v>
      </c>
      <c r="B500" s="19">
        <f t="shared" si="59"/>
        <v>489</v>
      </c>
      <c r="C500" s="20" t="s">
        <v>188</v>
      </c>
      <c r="D500" s="21" t="s">
        <v>17</v>
      </c>
      <c r="E500" s="34">
        <v>4</v>
      </c>
      <c r="F500" s="34"/>
      <c r="G500" s="34">
        <f t="shared" si="60"/>
        <v>0</v>
      </c>
      <c r="H500" s="34"/>
      <c r="I500" s="22"/>
      <c r="J500" s="19" t="s">
        <v>19</v>
      </c>
      <c r="K500" s="19"/>
      <c r="M500" s="42">
        <v>4</v>
      </c>
      <c r="N500" s="4">
        <v>4</v>
      </c>
    </row>
    <row r="501" spans="1:14" s="4" customFormat="1" ht="21.95" customHeight="1" x14ac:dyDescent="0.2">
      <c r="A501" s="19" t="s">
        <v>40</v>
      </c>
      <c r="B501" s="19">
        <f t="shared" si="59"/>
        <v>490</v>
      </c>
      <c r="C501" s="20" t="s">
        <v>57</v>
      </c>
      <c r="D501" s="21" t="s">
        <v>17</v>
      </c>
      <c r="E501" s="34">
        <v>4</v>
      </c>
      <c r="F501" s="34"/>
      <c r="G501" s="34">
        <f t="shared" si="60"/>
        <v>0</v>
      </c>
      <c r="H501" s="34"/>
      <c r="I501" s="22"/>
      <c r="J501" s="19" t="s">
        <v>19</v>
      </c>
      <c r="K501" s="19"/>
      <c r="M501" s="42">
        <v>4</v>
      </c>
      <c r="N501" s="4">
        <v>4</v>
      </c>
    </row>
    <row r="502" spans="1:14" s="4" customFormat="1" ht="21.95" customHeight="1" x14ac:dyDescent="0.2">
      <c r="A502" s="19" t="s">
        <v>40</v>
      </c>
      <c r="B502" s="19">
        <f>B500+1</f>
        <v>490</v>
      </c>
      <c r="C502" s="20" t="s">
        <v>333</v>
      </c>
      <c r="D502" s="21" t="s">
        <v>17</v>
      </c>
      <c r="E502" s="34">
        <v>15</v>
      </c>
      <c r="F502" s="34"/>
      <c r="G502" s="34">
        <f t="shared" ref="G502" si="61">E502*F502</f>
        <v>0</v>
      </c>
      <c r="H502" s="34"/>
      <c r="I502" s="22"/>
      <c r="J502" s="19" t="s">
        <v>19</v>
      </c>
      <c r="K502" s="19"/>
      <c r="M502" s="42">
        <v>0</v>
      </c>
      <c r="N502" s="4">
        <v>0</v>
      </c>
    </row>
    <row r="503" spans="1:14" s="4" customFormat="1" ht="21.95" customHeight="1" x14ac:dyDescent="0.2">
      <c r="A503" s="19" t="s">
        <v>40</v>
      </c>
      <c r="B503" s="19">
        <f>B501+1</f>
        <v>491</v>
      </c>
      <c r="C503" s="20" t="s">
        <v>189</v>
      </c>
      <c r="D503" s="21" t="s">
        <v>17</v>
      </c>
      <c r="E503" s="34">
        <v>1</v>
      </c>
      <c r="F503" s="34"/>
      <c r="G503" s="34">
        <f t="shared" si="60"/>
        <v>0</v>
      </c>
      <c r="H503" s="34"/>
      <c r="I503" s="22"/>
      <c r="J503" s="19" t="s">
        <v>19</v>
      </c>
      <c r="K503" s="19"/>
      <c r="M503" s="42">
        <v>1</v>
      </c>
      <c r="N503" s="4">
        <v>1</v>
      </c>
    </row>
    <row r="504" spans="1:14" s="4" customFormat="1" ht="21.95" customHeight="1" x14ac:dyDescent="0.2">
      <c r="A504" s="47" t="s">
        <v>40</v>
      </c>
      <c r="B504" s="47">
        <f t="shared" si="59"/>
        <v>492</v>
      </c>
      <c r="C504" s="48" t="s">
        <v>190</v>
      </c>
      <c r="D504" s="49" t="s">
        <v>17</v>
      </c>
      <c r="E504" s="51"/>
      <c r="F504" s="51"/>
      <c r="G504" s="51">
        <f t="shared" si="60"/>
        <v>0</v>
      </c>
      <c r="H504" s="51"/>
      <c r="I504" s="52"/>
      <c r="J504" s="47" t="s">
        <v>19</v>
      </c>
      <c r="K504" s="47"/>
      <c r="M504" s="42">
        <v>61</v>
      </c>
      <c r="N504" s="4">
        <v>0</v>
      </c>
    </row>
    <row r="505" spans="1:14" s="4" customFormat="1" ht="21.95" customHeight="1" x14ac:dyDescent="0.2">
      <c r="A505" s="19" t="s">
        <v>40</v>
      </c>
      <c r="B505" s="19">
        <f t="shared" si="59"/>
        <v>493</v>
      </c>
      <c r="C505" s="20" t="s">
        <v>191</v>
      </c>
      <c r="D505" s="21" t="s">
        <v>17</v>
      </c>
      <c r="E505" s="34">
        <v>27</v>
      </c>
      <c r="F505" s="34"/>
      <c r="G505" s="34">
        <f t="shared" si="60"/>
        <v>0</v>
      </c>
      <c r="H505" s="34"/>
      <c r="I505" s="22"/>
      <c r="J505" s="19" t="s">
        <v>19</v>
      </c>
      <c r="K505" s="19"/>
      <c r="M505" s="42">
        <v>3</v>
      </c>
      <c r="N505" s="4">
        <v>27</v>
      </c>
    </row>
    <row r="506" spans="1:14" s="4" customFormat="1" ht="21.95" customHeight="1" x14ac:dyDescent="0.2">
      <c r="A506" s="19" t="s">
        <v>40</v>
      </c>
      <c r="B506" s="19">
        <f t="shared" si="59"/>
        <v>494</v>
      </c>
      <c r="C506" s="20" t="s">
        <v>58</v>
      </c>
      <c r="D506" s="21" t="s">
        <v>17</v>
      </c>
      <c r="E506" s="34">
        <v>4</v>
      </c>
      <c r="F506" s="34"/>
      <c r="G506" s="34">
        <f t="shared" si="60"/>
        <v>0</v>
      </c>
      <c r="H506" s="34"/>
      <c r="I506" s="22"/>
      <c r="J506" s="19" t="s">
        <v>19</v>
      </c>
      <c r="K506" s="19"/>
      <c r="M506" s="42">
        <v>4</v>
      </c>
      <c r="N506" s="4">
        <v>4</v>
      </c>
    </row>
    <row r="507" spans="1:14" s="4" customFormat="1" ht="21.95" customHeight="1" x14ac:dyDescent="0.2">
      <c r="A507" s="19" t="s">
        <v>40</v>
      </c>
      <c r="B507" s="19">
        <f t="shared" si="59"/>
        <v>495</v>
      </c>
      <c r="C507" s="20" t="s">
        <v>192</v>
      </c>
      <c r="D507" s="21" t="s">
        <v>17</v>
      </c>
      <c r="E507" s="34">
        <v>35</v>
      </c>
      <c r="F507" s="34"/>
      <c r="G507" s="34">
        <f t="shared" si="60"/>
        <v>0</v>
      </c>
      <c r="H507" s="34"/>
      <c r="I507" s="22"/>
      <c r="J507" s="19" t="s">
        <v>19</v>
      </c>
      <c r="K507" s="19"/>
      <c r="M507" s="42">
        <v>16</v>
      </c>
      <c r="N507" s="4">
        <v>35</v>
      </c>
    </row>
    <row r="508" spans="1:14" s="4" customFormat="1" ht="21.95" customHeight="1" x14ac:dyDescent="0.2">
      <c r="A508" s="19" t="s">
        <v>40</v>
      </c>
      <c r="B508" s="19">
        <f t="shared" si="59"/>
        <v>496</v>
      </c>
      <c r="C508" s="20" t="s">
        <v>59</v>
      </c>
      <c r="D508" s="21" t="s">
        <v>17</v>
      </c>
      <c r="E508" s="34">
        <v>8</v>
      </c>
      <c r="F508" s="34"/>
      <c r="G508" s="34">
        <f t="shared" si="60"/>
        <v>0</v>
      </c>
      <c r="H508" s="34"/>
      <c r="I508" s="22"/>
      <c r="J508" s="19" t="s">
        <v>19</v>
      </c>
      <c r="K508" s="19"/>
      <c r="M508" s="42">
        <v>8</v>
      </c>
      <c r="N508" s="4">
        <v>8</v>
      </c>
    </row>
    <row r="509" spans="1:14" s="4" customFormat="1" ht="21.95" customHeight="1" x14ac:dyDescent="0.2">
      <c r="A509" s="19" t="s">
        <v>40</v>
      </c>
      <c r="B509" s="19">
        <f t="shared" si="59"/>
        <v>497</v>
      </c>
      <c r="C509" s="20" t="s">
        <v>193</v>
      </c>
      <c r="D509" s="21" t="s">
        <v>17</v>
      </c>
      <c r="E509" s="34">
        <v>9</v>
      </c>
      <c r="F509" s="34"/>
      <c r="G509" s="34">
        <f t="shared" si="60"/>
        <v>0</v>
      </c>
      <c r="H509" s="34"/>
      <c r="I509" s="22"/>
      <c r="J509" s="19" t="s">
        <v>19</v>
      </c>
      <c r="K509" s="19"/>
      <c r="M509" s="42">
        <v>29</v>
      </c>
      <c r="N509" s="4">
        <v>29</v>
      </c>
    </row>
    <row r="510" spans="1:14" s="4" customFormat="1" ht="21.95" customHeight="1" x14ac:dyDescent="0.2">
      <c r="A510" s="19" t="s">
        <v>40</v>
      </c>
      <c r="B510" s="19">
        <f t="shared" si="59"/>
        <v>498</v>
      </c>
      <c r="C510" s="20" t="s">
        <v>60</v>
      </c>
      <c r="D510" s="21" t="s">
        <v>17</v>
      </c>
      <c r="E510" s="34">
        <v>24</v>
      </c>
      <c r="F510" s="34"/>
      <c r="G510" s="34">
        <f t="shared" si="60"/>
        <v>0</v>
      </c>
      <c r="H510" s="34"/>
      <c r="I510" s="22"/>
      <c r="J510" s="19" t="s">
        <v>19</v>
      </c>
      <c r="K510" s="19"/>
      <c r="M510" s="42">
        <v>24</v>
      </c>
      <c r="N510" s="4">
        <v>24</v>
      </c>
    </row>
    <row r="511" spans="1:14" s="4" customFormat="1" ht="21.95" customHeight="1" x14ac:dyDescent="0.2">
      <c r="A511" s="19" t="s">
        <v>40</v>
      </c>
      <c r="B511" s="19">
        <f t="shared" si="59"/>
        <v>499</v>
      </c>
      <c r="C511" s="20" t="s">
        <v>194</v>
      </c>
      <c r="D511" s="21" t="s">
        <v>17</v>
      </c>
      <c r="E511" s="34">
        <v>4</v>
      </c>
      <c r="F511" s="34"/>
      <c r="G511" s="34">
        <f t="shared" si="60"/>
        <v>0</v>
      </c>
      <c r="H511" s="34"/>
      <c r="I511" s="22"/>
      <c r="J511" s="19" t="s">
        <v>19</v>
      </c>
      <c r="K511" s="19"/>
      <c r="M511" s="42">
        <v>4</v>
      </c>
      <c r="N511" s="4">
        <v>4</v>
      </c>
    </row>
    <row r="512" spans="1:14" s="4" customFormat="1" ht="21.95" customHeight="1" x14ac:dyDescent="0.2">
      <c r="A512" s="19" t="s">
        <v>40</v>
      </c>
      <c r="B512" s="19">
        <f t="shared" si="59"/>
        <v>500</v>
      </c>
      <c r="C512" s="20" t="s">
        <v>61</v>
      </c>
      <c r="D512" s="21" t="s">
        <v>17</v>
      </c>
      <c r="E512" s="34">
        <v>369</v>
      </c>
      <c r="F512" s="34"/>
      <c r="G512" s="34">
        <f t="shared" si="60"/>
        <v>0</v>
      </c>
      <c r="H512" s="34"/>
      <c r="I512" s="22"/>
      <c r="J512" s="19" t="s">
        <v>19</v>
      </c>
      <c r="K512" s="19"/>
      <c r="M512" s="42">
        <v>335</v>
      </c>
      <c r="N512" s="4">
        <v>337</v>
      </c>
    </row>
    <row r="513" spans="1:14" s="4" customFormat="1" ht="21.95" customHeight="1" x14ac:dyDescent="0.2">
      <c r="A513" s="19" t="s">
        <v>40</v>
      </c>
      <c r="B513" s="19">
        <f t="shared" si="59"/>
        <v>501</v>
      </c>
      <c r="C513" s="20" t="s">
        <v>62</v>
      </c>
      <c r="D513" s="21" t="s">
        <v>17</v>
      </c>
      <c r="E513" s="34">
        <v>1</v>
      </c>
      <c r="F513" s="34"/>
      <c r="G513" s="34">
        <f t="shared" si="60"/>
        <v>0</v>
      </c>
      <c r="H513" s="34"/>
      <c r="I513" s="22"/>
      <c r="J513" s="19" t="s">
        <v>19</v>
      </c>
      <c r="K513" s="19"/>
      <c r="M513" s="42">
        <v>1</v>
      </c>
      <c r="N513" s="4">
        <v>1</v>
      </c>
    </row>
    <row r="514" spans="1:14" s="4" customFormat="1" ht="21.95" customHeight="1" x14ac:dyDescent="0.2">
      <c r="A514" s="19" t="s">
        <v>40</v>
      </c>
      <c r="B514" s="19">
        <f t="shared" si="59"/>
        <v>502</v>
      </c>
      <c r="C514" s="20" t="s">
        <v>63</v>
      </c>
      <c r="D514" s="21" t="s">
        <v>17</v>
      </c>
      <c r="E514" s="34">
        <v>3</v>
      </c>
      <c r="F514" s="34"/>
      <c r="G514" s="34">
        <f t="shared" si="60"/>
        <v>0</v>
      </c>
      <c r="H514" s="34"/>
      <c r="I514" s="22"/>
      <c r="J514" s="19" t="s">
        <v>19</v>
      </c>
      <c r="K514" s="19"/>
      <c r="M514" s="42">
        <v>3</v>
      </c>
      <c r="N514" s="4">
        <v>3</v>
      </c>
    </row>
    <row r="515" spans="1:14" s="4" customFormat="1" ht="21.95" customHeight="1" x14ac:dyDescent="0.2">
      <c r="A515" s="19" t="s">
        <v>40</v>
      </c>
      <c r="B515" s="19">
        <f t="shared" si="59"/>
        <v>503</v>
      </c>
      <c r="C515" s="20" t="s">
        <v>195</v>
      </c>
      <c r="D515" s="21" t="s">
        <v>17</v>
      </c>
      <c r="E515" s="34">
        <v>5</v>
      </c>
      <c r="F515" s="34"/>
      <c r="G515" s="34">
        <f t="shared" si="60"/>
        <v>0</v>
      </c>
      <c r="H515" s="34"/>
      <c r="I515" s="22"/>
      <c r="J515" s="19" t="s">
        <v>19</v>
      </c>
      <c r="K515" s="19"/>
      <c r="M515" s="42">
        <v>5</v>
      </c>
      <c r="N515" s="4">
        <v>5</v>
      </c>
    </row>
    <row r="516" spans="1:14" s="4" customFormat="1" ht="21.95" customHeight="1" x14ac:dyDescent="0.2">
      <c r="A516" s="19" t="s">
        <v>40</v>
      </c>
      <c r="B516" s="19">
        <f t="shared" si="59"/>
        <v>504</v>
      </c>
      <c r="C516" s="20" t="s">
        <v>64</v>
      </c>
      <c r="D516" s="21" t="s">
        <v>17</v>
      </c>
      <c r="E516" s="34">
        <v>4</v>
      </c>
      <c r="F516" s="34"/>
      <c r="G516" s="34">
        <f t="shared" si="60"/>
        <v>0</v>
      </c>
      <c r="H516" s="34"/>
      <c r="I516" s="22"/>
      <c r="J516" s="19" t="s">
        <v>19</v>
      </c>
      <c r="K516" s="19"/>
      <c r="M516" s="42">
        <v>4</v>
      </c>
      <c r="N516" s="4">
        <v>4</v>
      </c>
    </row>
    <row r="517" spans="1:14" s="4" customFormat="1" ht="21.95" customHeight="1" x14ac:dyDescent="0.2">
      <c r="A517" s="19" t="s">
        <v>40</v>
      </c>
      <c r="B517" s="19">
        <f t="shared" si="59"/>
        <v>505</v>
      </c>
      <c r="C517" s="20" t="s">
        <v>196</v>
      </c>
      <c r="D517" s="21" t="s">
        <v>17</v>
      </c>
      <c r="E517" s="34">
        <v>1</v>
      </c>
      <c r="F517" s="34"/>
      <c r="G517" s="34">
        <f t="shared" si="60"/>
        <v>0</v>
      </c>
      <c r="H517" s="34"/>
      <c r="I517" s="22"/>
      <c r="J517" s="19" t="s">
        <v>19</v>
      </c>
      <c r="K517" s="19"/>
      <c r="M517" s="42">
        <v>1</v>
      </c>
      <c r="N517" s="4">
        <v>1</v>
      </c>
    </row>
    <row r="518" spans="1:14" s="4" customFormat="1" ht="21.95" customHeight="1" x14ac:dyDescent="0.2">
      <c r="A518" s="19" t="s">
        <v>40</v>
      </c>
      <c r="B518" s="19">
        <f t="shared" si="59"/>
        <v>506</v>
      </c>
      <c r="C518" s="20" t="s">
        <v>197</v>
      </c>
      <c r="D518" s="21" t="s">
        <v>17</v>
      </c>
      <c r="E518" s="34">
        <v>1</v>
      </c>
      <c r="F518" s="34"/>
      <c r="G518" s="34">
        <f t="shared" si="60"/>
        <v>0</v>
      </c>
      <c r="H518" s="34"/>
      <c r="I518" s="22"/>
      <c r="J518" s="19" t="s">
        <v>19</v>
      </c>
      <c r="K518" s="19"/>
      <c r="M518" s="42">
        <v>1</v>
      </c>
      <c r="N518" s="4">
        <v>1</v>
      </c>
    </row>
    <row r="519" spans="1:14" s="4" customFormat="1" ht="21.95" customHeight="1" x14ac:dyDescent="0.2">
      <c r="A519" s="19" t="s">
        <v>40</v>
      </c>
      <c r="B519" s="19">
        <f t="shared" si="59"/>
        <v>507</v>
      </c>
      <c r="C519" s="20" t="s">
        <v>198</v>
      </c>
      <c r="D519" s="21" t="s">
        <v>17</v>
      </c>
      <c r="E519" s="34">
        <v>1</v>
      </c>
      <c r="F519" s="34"/>
      <c r="G519" s="34">
        <f t="shared" si="60"/>
        <v>0</v>
      </c>
      <c r="H519" s="34"/>
      <c r="I519" s="22"/>
      <c r="J519" s="19" t="s">
        <v>19</v>
      </c>
      <c r="K519" s="19"/>
      <c r="M519" s="42">
        <v>1</v>
      </c>
      <c r="N519" s="4">
        <v>1</v>
      </c>
    </row>
    <row r="520" spans="1:14" s="4" customFormat="1" ht="21.95" customHeight="1" x14ac:dyDescent="0.2">
      <c r="A520" s="19" t="s">
        <v>40</v>
      </c>
      <c r="B520" s="19">
        <f t="shared" si="59"/>
        <v>508</v>
      </c>
      <c r="C520" s="20" t="s">
        <v>199</v>
      </c>
      <c r="D520" s="21" t="s">
        <v>17</v>
      </c>
      <c r="E520" s="34">
        <v>67</v>
      </c>
      <c r="F520" s="34"/>
      <c r="G520" s="34">
        <f t="shared" si="60"/>
        <v>0</v>
      </c>
      <c r="H520" s="34"/>
      <c r="I520" s="22"/>
      <c r="J520" s="19" t="s">
        <v>19</v>
      </c>
      <c r="K520" s="19"/>
      <c r="M520" s="42">
        <v>67</v>
      </c>
      <c r="N520" s="4">
        <v>67</v>
      </c>
    </row>
    <row r="521" spans="1:14" s="4" customFormat="1" ht="21.95" customHeight="1" x14ac:dyDescent="0.2">
      <c r="A521" s="19" t="s">
        <v>40</v>
      </c>
      <c r="B521" s="19">
        <f t="shared" si="59"/>
        <v>509</v>
      </c>
      <c r="C521" s="20" t="s">
        <v>200</v>
      </c>
      <c r="D521" s="21" t="s">
        <v>17</v>
      </c>
      <c r="E521" s="34">
        <v>13</v>
      </c>
      <c r="F521" s="34"/>
      <c r="G521" s="34">
        <f t="shared" si="60"/>
        <v>0</v>
      </c>
      <c r="H521" s="34"/>
      <c r="I521" s="22"/>
      <c r="J521" s="19" t="s">
        <v>19</v>
      </c>
      <c r="K521" s="19"/>
      <c r="M521" s="42">
        <v>13</v>
      </c>
      <c r="N521" s="4">
        <v>13</v>
      </c>
    </row>
    <row r="522" spans="1:14" s="4" customFormat="1" ht="21.95" customHeight="1" x14ac:dyDescent="0.2">
      <c r="A522" s="19" t="s">
        <v>40</v>
      </c>
      <c r="B522" s="19">
        <f t="shared" si="59"/>
        <v>510</v>
      </c>
      <c r="C522" s="20" t="s">
        <v>67</v>
      </c>
      <c r="D522" s="21" t="s">
        <v>17</v>
      </c>
      <c r="E522" s="34">
        <v>203</v>
      </c>
      <c r="F522" s="34"/>
      <c r="G522" s="34">
        <f t="shared" si="60"/>
        <v>0</v>
      </c>
      <c r="H522" s="34"/>
      <c r="I522" s="22"/>
      <c r="J522" s="19" t="s">
        <v>19</v>
      </c>
      <c r="K522" s="19"/>
      <c r="M522" s="42">
        <v>203</v>
      </c>
      <c r="N522" s="4">
        <v>203</v>
      </c>
    </row>
    <row r="523" spans="1:14" s="4" customFormat="1" ht="21.95" customHeight="1" x14ac:dyDescent="0.2">
      <c r="A523" s="19" t="s">
        <v>40</v>
      </c>
      <c r="B523" s="19">
        <f t="shared" si="59"/>
        <v>511</v>
      </c>
      <c r="C523" s="20" t="s">
        <v>201</v>
      </c>
      <c r="D523" s="21" t="s">
        <v>17</v>
      </c>
      <c r="E523" s="34">
        <v>12</v>
      </c>
      <c r="F523" s="34"/>
      <c r="G523" s="34">
        <f t="shared" si="60"/>
        <v>0</v>
      </c>
      <c r="H523" s="34"/>
      <c r="I523" s="22"/>
      <c r="J523" s="19" t="s">
        <v>19</v>
      </c>
      <c r="K523" s="19"/>
      <c r="M523" s="42">
        <v>12</v>
      </c>
      <c r="N523" s="4">
        <v>12</v>
      </c>
    </row>
    <row r="524" spans="1:14" s="4" customFormat="1" ht="21.95" customHeight="1" x14ac:dyDescent="0.2">
      <c r="A524" s="19" t="s">
        <v>40</v>
      </c>
      <c r="B524" s="19">
        <f t="shared" si="59"/>
        <v>512</v>
      </c>
      <c r="C524" s="20" t="s">
        <v>202</v>
      </c>
      <c r="D524" s="21" t="s">
        <v>17</v>
      </c>
      <c r="E524" s="34">
        <v>366</v>
      </c>
      <c r="F524" s="34"/>
      <c r="G524" s="34">
        <f t="shared" si="60"/>
        <v>0</v>
      </c>
      <c r="H524" s="34"/>
      <c r="I524" s="22"/>
      <c r="J524" s="19" t="s">
        <v>19</v>
      </c>
      <c r="K524" s="19"/>
      <c r="M524" s="42">
        <v>4</v>
      </c>
      <c r="N524" s="4">
        <v>4</v>
      </c>
    </row>
    <row r="525" spans="1:14" s="4" customFormat="1" ht="21.95" customHeight="1" x14ac:dyDescent="0.2">
      <c r="A525" s="19" t="s">
        <v>40</v>
      </c>
      <c r="B525" s="19">
        <f t="shared" si="59"/>
        <v>513</v>
      </c>
      <c r="C525" s="20" t="s">
        <v>70</v>
      </c>
      <c r="D525" s="21" t="s">
        <v>17</v>
      </c>
      <c r="E525" s="34">
        <v>6</v>
      </c>
      <c r="F525" s="34"/>
      <c r="G525" s="34">
        <f t="shared" si="60"/>
        <v>0</v>
      </c>
      <c r="H525" s="34"/>
      <c r="I525" s="22"/>
      <c r="J525" s="19" t="s">
        <v>19</v>
      </c>
      <c r="K525" s="19"/>
      <c r="M525" s="42">
        <v>6</v>
      </c>
      <c r="N525" s="4">
        <v>6</v>
      </c>
    </row>
    <row r="526" spans="1:14" s="4" customFormat="1" ht="21.95" customHeight="1" x14ac:dyDescent="0.2">
      <c r="A526" s="19" t="s">
        <v>40</v>
      </c>
      <c r="B526" s="19">
        <f t="shared" si="59"/>
        <v>514</v>
      </c>
      <c r="C526" s="20" t="s">
        <v>203</v>
      </c>
      <c r="D526" s="21" t="s">
        <v>17</v>
      </c>
      <c r="E526" s="34">
        <v>2</v>
      </c>
      <c r="F526" s="34"/>
      <c r="G526" s="34">
        <f t="shared" si="60"/>
        <v>0</v>
      </c>
      <c r="H526" s="34"/>
      <c r="I526" s="22"/>
      <c r="J526" s="19" t="s">
        <v>19</v>
      </c>
      <c r="K526" s="19"/>
      <c r="M526" s="42">
        <v>2</v>
      </c>
      <c r="N526" s="4">
        <v>2</v>
      </c>
    </row>
    <row r="527" spans="1:14" s="4" customFormat="1" ht="21.95" customHeight="1" x14ac:dyDescent="0.2">
      <c r="A527" s="19" t="s">
        <v>40</v>
      </c>
      <c r="B527" s="19">
        <f t="shared" si="59"/>
        <v>515</v>
      </c>
      <c r="C527" s="20" t="s">
        <v>204</v>
      </c>
      <c r="D527" s="21" t="s">
        <v>17</v>
      </c>
      <c r="E527" s="34">
        <v>1</v>
      </c>
      <c r="F527" s="34"/>
      <c r="G527" s="34">
        <f t="shared" si="60"/>
        <v>0</v>
      </c>
      <c r="H527" s="34"/>
      <c r="I527" s="22"/>
      <c r="J527" s="19" t="s">
        <v>19</v>
      </c>
      <c r="K527" s="19"/>
      <c r="M527" s="42">
        <v>1</v>
      </c>
      <c r="N527" s="4">
        <v>1</v>
      </c>
    </row>
    <row r="528" spans="1:14" s="4" customFormat="1" ht="21.95" customHeight="1" x14ac:dyDescent="0.2">
      <c r="A528" s="19" t="s">
        <v>40</v>
      </c>
      <c r="B528" s="19">
        <f t="shared" si="59"/>
        <v>516</v>
      </c>
      <c r="C528" s="20" t="s">
        <v>205</v>
      </c>
      <c r="D528" s="21" t="s">
        <v>17</v>
      </c>
      <c r="E528" s="34">
        <v>16</v>
      </c>
      <c r="F528" s="34"/>
      <c r="G528" s="34">
        <f t="shared" si="60"/>
        <v>0</v>
      </c>
      <c r="H528" s="34"/>
      <c r="I528" s="22"/>
      <c r="J528" s="19" t="s">
        <v>19</v>
      </c>
      <c r="K528" s="19"/>
      <c r="M528" s="42">
        <v>16</v>
      </c>
      <c r="N528" s="4">
        <v>16</v>
      </c>
    </row>
    <row r="529" spans="1:14" s="4" customFormat="1" ht="21.95" customHeight="1" x14ac:dyDescent="0.2">
      <c r="A529" s="19" t="s">
        <v>40</v>
      </c>
      <c r="B529" s="19">
        <f t="shared" si="59"/>
        <v>517</v>
      </c>
      <c r="C529" s="20" t="s">
        <v>206</v>
      </c>
      <c r="D529" s="21" t="s">
        <v>17</v>
      </c>
      <c r="E529" s="34">
        <v>17</v>
      </c>
      <c r="F529" s="34"/>
      <c r="G529" s="34">
        <f t="shared" si="60"/>
        <v>0</v>
      </c>
      <c r="H529" s="34"/>
      <c r="I529" s="22"/>
      <c r="J529" s="19" t="s">
        <v>19</v>
      </c>
      <c r="K529" s="19"/>
      <c r="M529" s="42">
        <v>16</v>
      </c>
      <c r="N529" s="4">
        <v>16</v>
      </c>
    </row>
    <row r="530" spans="1:14" s="4" customFormat="1" ht="21.95" customHeight="1" x14ac:dyDescent="0.2">
      <c r="A530" s="19" t="s">
        <v>40</v>
      </c>
      <c r="B530" s="19">
        <f t="shared" si="59"/>
        <v>518</v>
      </c>
      <c r="C530" s="20" t="s">
        <v>207</v>
      </c>
      <c r="D530" s="21" t="s">
        <v>17</v>
      </c>
      <c r="E530" s="34">
        <v>6</v>
      </c>
      <c r="F530" s="34"/>
      <c r="G530" s="34">
        <f t="shared" si="60"/>
        <v>0</v>
      </c>
      <c r="H530" s="34"/>
      <c r="I530" s="22"/>
      <c r="J530" s="19" t="s">
        <v>19</v>
      </c>
      <c r="K530" s="19"/>
      <c r="M530" s="42">
        <v>6</v>
      </c>
      <c r="N530" s="4">
        <v>6</v>
      </c>
    </row>
    <row r="531" spans="1:14" s="4" customFormat="1" ht="21.95" customHeight="1" x14ac:dyDescent="0.2">
      <c r="A531" s="19" t="s">
        <v>40</v>
      </c>
      <c r="B531" s="19">
        <f t="shared" si="59"/>
        <v>519</v>
      </c>
      <c r="C531" s="20" t="s">
        <v>208</v>
      </c>
      <c r="D531" s="21" t="s">
        <v>17</v>
      </c>
      <c r="E531" s="34">
        <v>18</v>
      </c>
      <c r="F531" s="34"/>
      <c r="G531" s="34">
        <f t="shared" si="60"/>
        <v>0</v>
      </c>
      <c r="H531" s="34"/>
      <c r="I531" s="22"/>
      <c r="J531" s="19" t="s">
        <v>19</v>
      </c>
      <c r="K531" s="19"/>
      <c r="M531" s="42">
        <v>380</v>
      </c>
      <c r="N531" s="4">
        <v>412</v>
      </c>
    </row>
    <row r="532" spans="1:14" s="4" customFormat="1" ht="21.95" customHeight="1" x14ac:dyDescent="0.2">
      <c r="A532" s="19" t="s">
        <v>40</v>
      </c>
      <c r="B532" s="19">
        <f t="shared" si="59"/>
        <v>520</v>
      </c>
      <c r="C532" s="20" t="s">
        <v>209</v>
      </c>
      <c r="D532" s="21" t="s">
        <v>17</v>
      </c>
      <c r="E532" s="34">
        <v>1</v>
      </c>
      <c r="F532" s="34"/>
      <c r="G532" s="34">
        <f t="shared" si="60"/>
        <v>0</v>
      </c>
      <c r="H532" s="34"/>
      <c r="I532" s="22"/>
      <c r="J532" s="19" t="s">
        <v>19</v>
      </c>
      <c r="K532" s="19"/>
      <c r="M532" s="42">
        <v>1</v>
      </c>
      <c r="N532" s="4">
        <v>1</v>
      </c>
    </row>
    <row r="533" spans="1:14" s="4" customFormat="1" ht="21.95" customHeight="1" x14ac:dyDescent="0.2">
      <c r="A533" s="19" t="s">
        <v>40</v>
      </c>
      <c r="B533" s="19">
        <f t="shared" si="59"/>
        <v>521</v>
      </c>
      <c r="C533" s="20" t="s">
        <v>76</v>
      </c>
      <c r="D533" s="21" t="s">
        <v>17</v>
      </c>
      <c r="E533" s="34">
        <v>6</v>
      </c>
      <c r="F533" s="34"/>
      <c r="G533" s="34">
        <f t="shared" si="60"/>
        <v>0</v>
      </c>
      <c r="H533" s="34"/>
      <c r="I533" s="22"/>
      <c r="J533" s="19" t="s">
        <v>19</v>
      </c>
      <c r="K533" s="19"/>
      <c r="M533" s="42">
        <v>6</v>
      </c>
      <c r="N533" s="4">
        <v>6</v>
      </c>
    </row>
    <row r="534" spans="1:14" s="4" customFormat="1" ht="21.95" customHeight="1" x14ac:dyDescent="0.2">
      <c r="A534" s="19" t="s">
        <v>40</v>
      </c>
      <c r="B534" s="19">
        <f t="shared" si="59"/>
        <v>522</v>
      </c>
      <c r="C534" s="20" t="s">
        <v>210</v>
      </c>
      <c r="D534" s="21" t="s">
        <v>17</v>
      </c>
      <c r="E534" s="34">
        <v>1</v>
      </c>
      <c r="F534" s="34"/>
      <c r="G534" s="34">
        <f t="shared" si="60"/>
        <v>0</v>
      </c>
      <c r="H534" s="34"/>
      <c r="I534" s="22"/>
      <c r="J534" s="19" t="s">
        <v>19</v>
      </c>
      <c r="K534" s="19"/>
      <c r="M534" s="42">
        <v>1</v>
      </c>
      <c r="N534" s="4">
        <v>1</v>
      </c>
    </row>
    <row r="535" spans="1:14" s="4" customFormat="1" ht="21.95" customHeight="1" x14ac:dyDescent="0.2">
      <c r="A535" s="19" t="s">
        <v>40</v>
      </c>
      <c r="B535" s="19">
        <f t="shared" si="59"/>
        <v>523</v>
      </c>
      <c r="C535" s="20" t="s">
        <v>211</v>
      </c>
      <c r="D535" s="21" t="s">
        <v>17</v>
      </c>
      <c r="E535" s="34">
        <v>2</v>
      </c>
      <c r="F535" s="34"/>
      <c r="G535" s="34">
        <f t="shared" si="60"/>
        <v>0</v>
      </c>
      <c r="H535" s="34"/>
      <c r="I535" s="22"/>
      <c r="J535" s="19" t="s">
        <v>19</v>
      </c>
      <c r="K535" s="19"/>
      <c r="M535" s="42">
        <v>2</v>
      </c>
      <c r="N535" s="4">
        <v>2</v>
      </c>
    </row>
    <row r="536" spans="1:14" s="4" customFormat="1" ht="21.95" customHeight="1" x14ac:dyDescent="0.2">
      <c r="A536" s="19" t="s">
        <v>40</v>
      </c>
      <c r="B536" s="19">
        <f t="shared" si="59"/>
        <v>524</v>
      </c>
      <c r="C536" s="20" t="s">
        <v>77</v>
      </c>
      <c r="D536" s="21" t="s">
        <v>17</v>
      </c>
      <c r="E536" s="34">
        <v>612</v>
      </c>
      <c r="F536" s="34"/>
      <c r="G536" s="34">
        <f t="shared" si="60"/>
        <v>0</v>
      </c>
      <c r="H536" s="34"/>
      <c r="I536" s="22"/>
      <c r="J536" s="19" t="s">
        <v>19</v>
      </c>
      <c r="K536" s="19"/>
      <c r="M536" s="42">
        <v>612</v>
      </c>
      <c r="N536" s="4">
        <v>612</v>
      </c>
    </row>
    <row r="537" spans="1:14" s="4" customFormat="1" ht="21.95" customHeight="1" x14ac:dyDescent="0.2">
      <c r="A537" s="19" t="s">
        <v>40</v>
      </c>
      <c r="B537" s="19">
        <f t="shared" si="59"/>
        <v>525</v>
      </c>
      <c r="C537" s="20" t="s">
        <v>212</v>
      </c>
      <c r="D537" s="21" t="s">
        <v>17</v>
      </c>
      <c r="E537" s="34">
        <v>1093</v>
      </c>
      <c r="F537" s="34"/>
      <c r="G537" s="34">
        <f t="shared" si="60"/>
        <v>0</v>
      </c>
      <c r="H537" s="34"/>
      <c r="I537" s="22"/>
      <c r="J537" s="19" t="s">
        <v>19</v>
      </c>
      <c r="K537" s="19"/>
      <c r="M537" s="42">
        <v>77</v>
      </c>
      <c r="N537" s="4">
        <v>0</v>
      </c>
    </row>
    <row r="538" spans="1:14" s="4" customFormat="1" ht="21.95" customHeight="1" x14ac:dyDescent="0.2">
      <c r="A538" s="19" t="s">
        <v>40</v>
      </c>
      <c r="B538" s="19">
        <f t="shared" si="59"/>
        <v>526</v>
      </c>
      <c r="C538" s="20" t="s">
        <v>78</v>
      </c>
      <c r="D538" s="21" t="s">
        <v>17</v>
      </c>
      <c r="E538" s="34">
        <v>828</v>
      </c>
      <c r="F538" s="34"/>
      <c r="G538" s="34">
        <f t="shared" si="60"/>
        <v>0</v>
      </c>
      <c r="H538" s="34"/>
      <c r="I538" s="22"/>
      <c r="J538" s="19" t="s">
        <v>19</v>
      </c>
      <c r="K538" s="19"/>
      <c r="M538" s="42">
        <v>820</v>
      </c>
      <c r="N538" s="4">
        <v>0</v>
      </c>
    </row>
    <row r="539" spans="1:14" s="4" customFormat="1" ht="21.95" customHeight="1" x14ac:dyDescent="0.2">
      <c r="A539" s="19" t="s">
        <v>40</v>
      </c>
      <c r="B539" s="19">
        <f t="shared" si="59"/>
        <v>527</v>
      </c>
      <c r="C539" s="20" t="s">
        <v>79</v>
      </c>
      <c r="D539" s="21" t="s">
        <v>17</v>
      </c>
      <c r="E539" s="34">
        <v>601</v>
      </c>
      <c r="F539" s="34"/>
      <c r="G539" s="34">
        <f t="shared" si="60"/>
        <v>0</v>
      </c>
      <c r="H539" s="34"/>
      <c r="I539" s="22"/>
      <c r="J539" s="19" t="s">
        <v>19</v>
      </c>
      <c r="K539" s="19"/>
      <c r="M539" s="42">
        <v>582</v>
      </c>
      <c r="N539" s="4">
        <v>0</v>
      </c>
    </row>
    <row r="540" spans="1:14" s="4" customFormat="1" ht="21.95" customHeight="1" x14ac:dyDescent="0.2">
      <c r="A540" s="19" t="s">
        <v>40</v>
      </c>
      <c r="B540" s="19">
        <f t="shared" si="59"/>
        <v>528</v>
      </c>
      <c r="C540" s="20" t="s">
        <v>80</v>
      </c>
      <c r="D540" s="21" t="s">
        <v>17</v>
      </c>
      <c r="E540" s="34">
        <v>8</v>
      </c>
      <c r="F540" s="34"/>
      <c r="G540" s="34">
        <f t="shared" si="60"/>
        <v>0</v>
      </c>
      <c r="H540" s="34"/>
      <c r="I540" s="22"/>
      <c r="J540" s="19" t="s">
        <v>19</v>
      </c>
      <c r="K540" s="19"/>
      <c r="M540" s="42">
        <v>8</v>
      </c>
      <c r="N540" s="4">
        <v>0</v>
      </c>
    </row>
    <row r="541" spans="1:14" s="4" customFormat="1" ht="21.95" customHeight="1" x14ac:dyDescent="0.2">
      <c r="A541" s="19" t="s">
        <v>40</v>
      </c>
      <c r="B541" s="19">
        <f t="shared" si="59"/>
        <v>529</v>
      </c>
      <c r="C541" s="20" t="s">
        <v>81</v>
      </c>
      <c r="D541" s="21" t="s">
        <v>17</v>
      </c>
      <c r="E541" s="34">
        <v>18</v>
      </c>
      <c r="F541" s="34"/>
      <c r="G541" s="34">
        <f t="shared" si="60"/>
        <v>0</v>
      </c>
      <c r="H541" s="34"/>
      <c r="I541" s="22"/>
      <c r="J541" s="19" t="s">
        <v>19</v>
      </c>
      <c r="K541" s="19"/>
      <c r="M541" s="42">
        <v>17</v>
      </c>
      <c r="N541" s="4">
        <v>0</v>
      </c>
    </row>
    <row r="542" spans="1:14" s="4" customFormat="1" ht="21.95" customHeight="1" x14ac:dyDescent="0.2">
      <c r="A542" s="19" t="s">
        <v>40</v>
      </c>
      <c r="B542" s="19">
        <f t="shared" si="59"/>
        <v>530</v>
      </c>
      <c r="C542" s="20" t="s">
        <v>213</v>
      </c>
      <c r="D542" s="21" t="s">
        <v>17</v>
      </c>
      <c r="E542" s="34">
        <v>1</v>
      </c>
      <c r="F542" s="34"/>
      <c r="G542" s="34">
        <f t="shared" si="60"/>
        <v>0</v>
      </c>
      <c r="H542" s="34"/>
      <c r="I542" s="22"/>
      <c r="J542" s="19" t="s">
        <v>19</v>
      </c>
      <c r="K542" s="19"/>
      <c r="M542" s="42">
        <v>1</v>
      </c>
      <c r="N542" s="4">
        <v>0</v>
      </c>
    </row>
    <row r="543" spans="1:14" s="4" customFormat="1" ht="21.95" customHeight="1" x14ac:dyDescent="0.2">
      <c r="A543" s="19" t="s">
        <v>40</v>
      </c>
      <c r="B543" s="19">
        <f t="shared" si="59"/>
        <v>531</v>
      </c>
      <c r="C543" s="20" t="s">
        <v>334</v>
      </c>
      <c r="D543" s="21" t="s">
        <v>17</v>
      </c>
      <c r="E543" s="34">
        <v>362</v>
      </c>
      <c r="F543" s="34"/>
      <c r="G543" s="34">
        <f t="shared" si="60"/>
        <v>0</v>
      </c>
      <c r="H543" s="34"/>
      <c r="I543" s="22"/>
      <c r="J543" s="19" t="s">
        <v>19</v>
      </c>
      <c r="K543" s="19"/>
      <c r="M543" s="42">
        <v>0</v>
      </c>
      <c r="N543" s="4">
        <v>0</v>
      </c>
    </row>
    <row r="544" spans="1:14" s="4" customFormat="1" ht="21.95" customHeight="1" x14ac:dyDescent="0.2">
      <c r="A544" s="15" t="s">
        <v>40</v>
      </c>
      <c r="B544" s="15">
        <f>B543+1</f>
        <v>532</v>
      </c>
      <c r="C544" s="16" t="s">
        <v>87</v>
      </c>
      <c r="D544" s="15" t="s">
        <v>20</v>
      </c>
      <c r="E544" s="33">
        <f>SUM(E545:E547)</f>
        <v>64.7</v>
      </c>
      <c r="F544" s="33"/>
      <c r="G544" s="33">
        <f t="shared" si="60"/>
        <v>0</v>
      </c>
      <c r="H544" s="17"/>
      <c r="I544" s="18"/>
      <c r="J544" s="15" t="s">
        <v>18</v>
      </c>
      <c r="K544" s="15"/>
      <c r="M544" s="4">
        <v>136.4</v>
      </c>
      <c r="N544" s="4">
        <v>136.80000000000001</v>
      </c>
    </row>
    <row r="545" spans="1:14" s="4" customFormat="1" ht="21.95" customHeight="1" x14ac:dyDescent="0.2">
      <c r="A545" s="19" t="s">
        <v>40</v>
      </c>
      <c r="B545" s="19">
        <f t="shared" si="59"/>
        <v>533</v>
      </c>
      <c r="C545" s="20" t="s">
        <v>88</v>
      </c>
      <c r="D545" s="21" t="s">
        <v>20</v>
      </c>
      <c r="E545" s="34">
        <v>64.7</v>
      </c>
      <c r="F545" s="34"/>
      <c r="G545" s="34">
        <f t="shared" si="60"/>
        <v>0</v>
      </c>
      <c r="H545" s="34"/>
      <c r="I545" s="22"/>
      <c r="J545" s="19" t="s">
        <v>19</v>
      </c>
      <c r="K545" s="19"/>
      <c r="M545" s="4">
        <v>66.2</v>
      </c>
      <c r="N545" s="4">
        <v>66.7</v>
      </c>
    </row>
    <row r="546" spans="1:14" s="4" customFormat="1" ht="21.95" customHeight="1" x14ac:dyDescent="0.2">
      <c r="A546" s="47" t="s">
        <v>40</v>
      </c>
      <c r="B546" s="47">
        <f t="shared" si="59"/>
        <v>534</v>
      </c>
      <c r="C546" s="48" t="s">
        <v>223</v>
      </c>
      <c r="D546" s="49" t="s">
        <v>20</v>
      </c>
      <c r="E546" s="51"/>
      <c r="F546" s="51"/>
      <c r="G546" s="51">
        <f t="shared" si="60"/>
        <v>0</v>
      </c>
      <c r="H546" s="51"/>
      <c r="I546" s="52"/>
      <c r="J546" s="47" t="s">
        <v>19</v>
      </c>
      <c r="K546" s="47"/>
      <c r="M546" s="4">
        <v>0.7</v>
      </c>
      <c r="N546" s="4">
        <v>1.3</v>
      </c>
    </row>
    <row r="547" spans="1:14" s="4" customFormat="1" ht="21.95" customHeight="1" x14ac:dyDescent="0.2">
      <c r="A547" s="47" t="s">
        <v>40</v>
      </c>
      <c r="B547" s="47">
        <f t="shared" si="59"/>
        <v>535</v>
      </c>
      <c r="C547" s="48" t="s">
        <v>119</v>
      </c>
      <c r="D547" s="49" t="s">
        <v>20</v>
      </c>
      <c r="E547" s="51"/>
      <c r="F547" s="51"/>
      <c r="G547" s="51">
        <f t="shared" si="60"/>
        <v>0</v>
      </c>
      <c r="H547" s="51"/>
      <c r="I547" s="52"/>
      <c r="J547" s="47" t="s">
        <v>19</v>
      </c>
      <c r="K547" s="47"/>
      <c r="M547" s="4">
        <v>69.5</v>
      </c>
      <c r="N547" s="4">
        <v>68.8</v>
      </c>
    </row>
    <row r="548" spans="1:14" s="4" customFormat="1" ht="21.95" customHeight="1" x14ac:dyDescent="0.2">
      <c r="A548" s="19" t="s">
        <v>40</v>
      </c>
      <c r="B548" s="47">
        <f t="shared" si="59"/>
        <v>536</v>
      </c>
      <c r="C548" s="48" t="s">
        <v>224</v>
      </c>
      <c r="D548" s="49" t="s">
        <v>17</v>
      </c>
      <c r="E548" s="51"/>
      <c r="F548" s="51"/>
      <c r="G548" s="51">
        <f t="shared" si="60"/>
        <v>0</v>
      </c>
      <c r="H548" s="51"/>
      <c r="I548" s="52"/>
      <c r="J548" s="47" t="s">
        <v>19</v>
      </c>
      <c r="K548" s="47"/>
      <c r="M548" s="4">
        <v>1</v>
      </c>
      <c r="N548" s="4">
        <v>1</v>
      </c>
    </row>
    <row r="549" spans="1:14" s="4" customFormat="1" ht="21.95" customHeight="1" x14ac:dyDescent="0.2">
      <c r="A549" s="19" t="s">
        <v>40</v>
      </c>
      <c r="B549" s="19">
        <f t="shared" ref="B549:B566" si="62">B548+1</f>
        <v>537</v>
      </c>
      <c r="C549" s="20" t="s">
        <v>226</v>
      </c>
      <c r="D549" s="21" t="s">
        <v>17</v>
      </c>
      <c r="E549" s="34">
        <v>26</v>
      </c>
      <c r="F549" s="34"/>
      <c r="G549" s="34">
        <f t="shared" si="60"/>
        <v>0</v>
      </c>
      <c r="H549" s="34"/>
      <c r="I549" s="22"/>
      <c r="J549" s="19" t="s">
        <v>19</v>
      </c>
      <c r="K549" s="19"/>
      <c r="M549" s="4">
        <v>0</v>
      </c>
      <c r="N549" s="4">
        <v>26</v>
      </c>
    </row>
    <row r="550" spans="1:14" s="4" customFormat="1" ht="21.95" customHeight="1" x14ac:dyDescent="0.2">
      <c r="A550" s="19" t="s">
        <v>40</v>
      </c>
      <c r="B550" s="19">
        <f t="shared" si="62"/>
        <v>538</v>
      </c>
      <c r="C550" s="20" t="s">
        <v>227</v>
      </c>
      <c r="D550" s="21" t="s">
        <v>17</v>
      </c>
      <c r="E550" s="34">
        <v>1</v>
      </c>
      <c r="F550" s="34"/>
      <c r="G550" s="34">
        <f t="shared" si="60"/>
        <v>0</v>
      </c>
      <c r="H550" s="34"/>
      <c r="I550" s="22"/>
      <c r="J550" s="19" t="s">
        <v>19</v>
      </c>
      <c r="K550" s="19"/>
      <c r="M550" s="4">
        <v>0</v>
      </c>
      <c r="N550" s="4">
        <v>1</v>
      </c>
    </row>
    <row r="551" spans="1:14" s="4" customFormat="1" ht="21.95" customHeight="1" x14ac:dyDescent="0.2">
      <c r="A551" s="19" t="s">
        <v>40</v>
      </c>
      <c r="B551" s="47">
        <f t="shared" si="62"/>
        <v>539</v>
      </c>
      <c r="C551" s="48" t="s">
        <v>225</v>
      </c>
      <c r="D551" s="49" t="s">
        <v>17</v>
      </c>
      <c r="E551" s="51"/>
      <c r="F551" s="51"/>
      <c r="G551" s="51">
        <f t="shared" si="60"/>
        <v>0</v>
      </c>
      <c r="H551" s="51"/>
      <c r="I551" s="52"/>
      <c r="J551" s="47" t="s">
        <v>19</v>
      </c>
      <c r="K551" s="47"/>
      <c r="M551" s="4">
        <v>1</v>
      </c>
      <c r="N551" s="4">
        <v>1</v>
      </c>
    </row>
    <row r="552" spans="1:14" s="4" customFormat="1" ht="21.95" customHeight="1" x14ac:dyDescent="0.2">
      <c r="A552" s="15" t="s">
        <v>40</v>
      </c>
      <c r="B552" s="15">
        <f t="shared" si="62"/>
        <v>540</v>
      </c>
      <c r="C552" s="16" t="s">
        <v>137</v>
      </c>
      <c r="D552" s="15" t="s">
        <v>17</v>
      </c>
      <c r="E552" s="33">
        <f>E553</f>
        <v>2</v>
      </c>
      <c r="F552" s="33"/>
      <c r="G552" s="33">
        <f t="shared" si="60"/>
        <v>0</v>
      </c>
      <c r="H552" s="17"/>
      <c r="I552" s="18"/>
      <c r="J552" s="15" t="s">
        <v>18</v>
      </c>
      <c r="K552" s="15"/>
      <c r="M552" s="4">
        <v>2</v>
      </c>
      <c r="N552" s="4">
        <v>2</v>
      </c>
    </row>
    <row r="553" spans="1:14" s="4" customFormat="1" ht="21.95" customHeight="1" x14ac:dyDescent="0.2">
      <c r="A553" s="19" t="s">
        <v>40</v>
      </c>
      <c r="B553" s="19">
        <f t="shared" si="62"/>
        <v>541</v>
      </c>
      <c r="C553" s="20" t="s">
        <v>228</v>
      </c>
      <c r="D553" s="21" t="s">
        <v>17</v>
      </c>
      <c r="E553" s="34">
        <v>2</v>
      </c>
      <c r="F553" s="34"/>
      <c r="G553" s="34">
        <f t="shared" si="60"/>
        <v>0</v>
      </c>
      <c r="H553" s="34"/>
      <c r="I553" s="22"/>
      <c r="J553" s="19" t="s">
        <v>19</v>
      </c>
      <c r="K553" s="19"/>
      <c r="M553" s="42">
        <v>2</v>
      </c>
      <c r="N553" s="4">
        <v>2</v>
      </c>
    </row>
    <row r="554" spans="1:14" s="4" customFormat="1" ht="21.95" customHeight="1" x14ac:dyDescent="0.2">
      <c r="A554" s="15" t="s">
        <v>40</v>
      </c>
      <c r="B554" s="15">
        <f>B553+1</f>
        <v>542</v>
      </c>
      <c r="C554" s="16" t="s">
        <v>229</v>
      </c>
      <c r="D554" s="15" t="s">
        <v>17</v>
      </c>
      <c r="E554" s="33">
        <f>E555</f>
        <v>16</v>
      </c>
      <c r="F554" s="33"/>
      <c r="G554" s="33">
        <f t="shared" si="60"/>
        <v>0</v>
      </c>
      <c r="H554" s="17"/>
      <c r="I554" s="18"/>
      <c r="J554" s="15" t="s">
        <v>18</v>
      </c>
      <c r="K554" s="15"/>
      <c r="L554" s="42"/>
      <c r="M554" s="4">
        <v>16</v>
      </c>
      <c r="N554" s="4">
        <v>16</v>
      </c>
    </row>
    <row r="555" spans="1:14" s="4" customFormat="1" ht="21.95" customHeight="1" x14ac:dyDescent="0.2">
      <c r="A555" s="19" t="s">
        <v>40</v>
      </c>
      <c r="B555" s="19">
        <f t="shared" si="62"/>
        <v>543</v>
      </c>
      <c r="C555" s="20" t="s">
        <v>230</v>
      </c>
      <c r="D555" s="21" t="s">
        <v>17</v>
      </c>
      <c r="E555" s="34">
        <v>16</v>
      </c>
      <c r="F555" s="34"/>
      <c r="G555" s="34">
        <f t="shared" si="60"/>
        <v>0</v>
      </c>
      <c r="H555" s="34"/>
      <c r="I555" s="22"/>
      <c r="J555" s="19" t="s">
        <v>19</v>
      </c>
      <c r="K555" s="19"/>
      <c r="L555" s="42"/>
      <c r="M555" s="42">
        <v>16</v>
      </c>
      <c r="N555" s="4">
        <v>16</v>
      </c>
    </row>
    <row r="556" spans="1:14" s="4" customFormat="1" ht="21.95" customHeight="1" x14ac:dyDescent="0.2">
      <c r="A556" s="15" t="s">
        <v>40</v>
      </c>
      <c r="B556" s="15">
        <f>B555+1</f>
        <v>544</v>
      </c>
      <c r="C556" s="16" t="s">
        <v>129</v>
      </c>
      <c r="D556" s="15" t="s">
        <v>17</v>
      </c>
      <c r="E556" s="33">
        <f>SUM(E557:E559)</f>
        <v>41</v>
      </c>
      <c r="F556" s="33"/>
      <c r="G556" s="33">
        <f t="shared" si="60"/>
        <v>0</v>
      </c>
      <c r="H556" s="17"/>
      <c r="I556" s="18"/>
      <c r="J556" s="15" t="s">
        <v>18</v>
      </c>
      <c r="K556" s="15"/>
      <c r="M556" s="4">
        <v>42</v>
      </c>
      <c r="N556" s="4">
        <v>41</v>
      </c>
    </row>
    <row r="557" spans="1:14" s="4" customFormat="1" ht="21.95" customHeight="1" x14ac:dyDescent="0.2">
      <c r="A557" s="19" t="s">
        <v>40</v>
      </c>
      <c r="B557" s="19">
        <f t="shared" si="62"/>
        <v>545</v>
      </c>
      <c r="C557" s="20" t="s">
        <v>130</v>
      </c>
      <c r="D557" s="21" t="s">
        <v>17</v>
      </c>
      <c r="E557" s="34">
        <v>33</v>
      </c>
      <c r="F557" s="34"/>
      <c r="G557" s="34">
        <f t="shared" si="60"/>
        <v>0</v>
      </c>
      <c r="H557" s="34"/>
      <c r="I557" s="22"/>
      <c r="J557" s="19" t="s">
        <v>19</v>
      </c>
      <c r="K557" s="19"/>
      <c r="M557" s="42">
        <v>34</v>
      </c>
      <c r="N557" s="4">
        <v>33</v>
      </c>
    </row>
    <row r="558" spans="1:14" s="4" customFormat="1" ht="21.95" customHeight="1" x14ac:dyDescent="0.2">
      <c r="A558" s="19" t="s">
        <v>40</v>
      </c>
      <c r="B558" s="19">
        <f t="shared" si="62"/>
        <v>546</v>
      </c>
      <c r="C558" s="20" t="s">
        <v>231</v>
      </c>
      <c r="D558" s="21" t="s">
        <v>17</v>
      </c>
      <c r="E558" s="34">
        <v>4</v>
      </c>
      <c r="F558" s="34"/>
      <c r="G558" s="34">
        <f t="shared" si="60"/>
        <v>0</v>
      </c>
      <c r="H558" s="34"/>
      <c r="I558" s="22"/>
      <c r="J558" s="19" t="s">
        <v>19</v>
      </c>
      <c r="K558" s="19"/>
      <c r="M558" s="4">
        <v>4</v>
      </c>
      <c r="N558" s="4">
        <v>4</v>
      </c>
    </row>
    <row r="559" spans="1:14" s="4" customFormat="1" ht="21.95" customHeight="1" x14ac:dyDescent="0.2">
      <c r="A559" s="19" t="s">
        <v>40</v>
      </c>
      <c r="B559" s="19">
        <f t="shared" si="62"/>
        <v>547</v>
      </c>
      <c r="C559" s="20" t="s">
        <v>232</v>
      </c>
      <c r="D559" s="21" t="s">
        <v>17</v>
      </c>
      <c r="E559" s="34">
        <v>4</v>
      </c>
      <c r="F559" s="34"/>
      <c r="G559" s="34">
        <f t="shared" si="60"/>
        <v>0</v>
      </c>
      <c r="H559" s="34"/>
      <c r="I559" s="22"/>
      <c r="J559" s="19" t="s">
        <v>19</v>
      </c>
      <c r="K559" s="19"/>
      <c r="M559" s="4">
        <v>4</v>
      </c>
      <c r="N559" s="4">
        <v>4</v>
      </c>
    </row>
    <row r="560" spans="1:14" s="4" customFormat="1" ht="21.95" customHeight="1" x14ac:dyDescent="0.2">
      <c r="A560" s="15" t="s">
        <v>40</v>
      </c>
      <c r="B560" s="15">
        <f>B559+1</f>
        <v>548</v>
      </c>
      <c r="C560" s="16" t="s">
        <v>124</v>
      </c>
      <c r="D560" s="15" t="s">
        <v>17</v>
      </c>
      <c r="E560" s="33">
        <f>SUM(E561:E566)</f>
        <v>418</v>
      </c>
      <c r="F560" s="33"/>
      <c r="G560" s="33">
        <f t="shared" si="60"/>
        <v>0</v>
      </c>
      <c r="H560" s="17"/>
      <c r="I560" s="18"/>
      <c r="J560" s="15" t="s">
        <v>18</v>
      </c>
      <c r="K560" s="15"/>
      <c r="M560" s="4">
        <v>418</v>
      </c>
      <c r="N560" s="4">
        <v>418</v>
      </c>
    </row>
    <row r="561" spans="1:14" s="4" customFormat="1" ht="21.95" customHeight="1" x14ac:dyDescent="0.2">
      <c r="A561" s="19" t="s">
        <v>40</v>
      </c>
      <c r="B561" s="19">
        <f t="shared" si="62"/>
        <v>549</v>
      </c>
      <c r="C561" s="20" t="s">
        <v>132</v>
      </c>
      <c r="D561" s="21" t="s">
        <v>17</v>
      </c>
      <c r="E561" s="34">
        <v>286</v>
      </c>
      <c r="F561" s="34"/>
      <c r="G561" s="34">
        <f t="shared" si="60"/>
        <v>0</v>
      </c>
      <c r="H561" s="34"/>
      <c r="I561" s="22"/>
      <c r="J561" s="19" t="s">
        <v>19</v>
      </c>
      <c r="K561" s="19"/>
      <c r="M561" s="42">
        <v>16</v>
      </c>
      <c r="N561" s="4">
        <v>16</v>
      </c>
    </row>
    <row r="562" spans="1:14" s="4" customFormat="1" ht="21.95" customHeight="1" x14ac:dyDescent="0.2">
      <c r="A562" s="19" t="s">
        <v>40</v>
      </c>
      <c r="B562" s="19">
        <f t="shared" si="62"/>
        <v>550</v>
      </c>
      <c r="C562" s="20" t="s">
        <v>131</v>
      </c>
      <c r="D562" s="21" t="s">
        <v>17</v>
      </c>
      <c r="E562" s="34">
        <v>16</v>
      </c>
      <c r="F562" s="34"/>
      <c r="G562" s="34">
        <f t="shared" si="60"/>
        <v>0</v>
      </c>
      <c r="H562" s="34"/>
      <c r="I562" s="22"/>
      <c r="J562" s="19" t="s">
        <v>19</v>
      </c>
      <c r="K562" s="19"/>
      <c r="M562" s="42">
        <v>16</v>
      </c>
      <c r="N562" s="4">
        <v>16</v>
      </c>
    </row>
    <row r="563" spans="1:14" s="4" customFormat="1" ht="21.95" customHeight="1" x14ac:dyDescent="0.2">
      <c r="A563" s="19" t="s">
        <v>40</v>
      </c>
      <c r="B563" s="19">
        <f t="shared" si="62"/>
        <v>551</v>
      </c>
      <c r="C563" s="20" t="s">
        <v>125</v>
      </c>
      <c r="D563" s="21" t="s">
        <v>17</v>
      </c>
      <c r="E563" s="34">
        <f>6+362-E571</f>
        <v>98</v>
      </c>
      <c r="F563" s="34"/>
      <c r="G563" s="34">
        <f t="shared" si="60"/>
        <v>0</v>
      </c>
      <c r="H563" s="34"/>
      <c r="I563" s="22"/>
      <c r="J563" s="19" t="s">
        <v>19</v>
      </c>
      <c r="K563" s="19"/>
      <c r="M563" s="4">
        <v>368</v>
      </c>
      <c r="N563" s="4">
        <v>368</v>
      </c>
    </row>
    <row r="564" spans="1:14" s="4" customFormat="1" ht="21.95" customHeight="1" x14ac:dyDescent="0.2">
      <c r="A564" s="19" t="s">
        <v>40</v>
      </c>
      <c r="B564" s="19">
        <f t="shared" si="62"/>
        <v>552</v>
      </c>
      <c r="C564" s="20" t="s">
        <v>126</v>
      </c>
      <c r="D564" s="21" t="s">
        <v>17</v>
      </c>
      <c r="E564" s="34">
        <v>14</v>
      </c>
      <c r="F564" s="34"/>
      <c r="G564" s="34">
        <f t="shared" si="60"/>
        <v>0</v>
      </c>
      <c r="H564" s="34"/>
      <c r="I564" s="22"/>
      <c r="J564" s="19" t="s">
        <v>19</v>
      </c>
      <c r="K564" s="19"/>
      <c r="M564" s="42">
        <v>14</v>
      </c>
      <c r="N564" s="4">
        <v>14</v>
      </c>
    </row>
    <row r="565" spans="1:14" s="4" customFormat="1" ht="21.95" customHeight="1" x14ac:dyDescent="0.2">
      <c r="A565" s="19" t="s">
        <v>40</v>
      </c>
      <c r="B565" s="19">
        <f t="shared" si="62"/>
        <v>553</v>
      </c>
      <c r="C565" s="20" t="s">
        <v>127</v>
      </c>
      <c r="D565" s="21" t="s">
        <v>17</v>
      </c>
      <c r="E565" s="34">
        <v>2</v>
      </c>
      <c r="F565" s="34"/>
      <c r="G565" s="34">
        <f t="shared" si="60"/>
        <v>0</v>
      </c>
      <c r="H565" s="34"/>
      <c r="I565" s="22"/>
      <c r="J565" s="19" t="s">
        <v>19</v>
      </c>
      <c r="K565" s="19"/>
      <c r="M565" s="4">
        <v>2</v>
      </c>
      <c r="N565" s="4">
        <v>2</v>
      </c>
    </row>
    <row r="566" spans="1:14" s="4" customFormat="1" ht="21.95" customHeight="1" x14ac:dyDescent="0.2">
      <c r="A566" s="19" t="s">
        <v>40</v>
      </c>
      <c r="B566" s="19">
        <f t="shared" si="62"/>
        <v>554</v>
      </c>
      <c r="C566" s="20" t="s">
        <v>128</v>
      </c>
      <c r="D566" s="21" t="s">
        <v>17</v>
      </c>
      <c r="E566" s="34">
        <v>2</v>
      </c>
      <c r="F566" s="34"/>
      <c r="G566" s="34">
        <f t="shared" si="60"/>
        <v>0</v>
      </c>
      <c r="H566" s="34"/>
      <c r="I566" s="22"/>
      <c r="J566" s="19" t="s">
        <v>19</v>
      </c>
      <c r="K566" s="19"/>
      <c r="M566" s="4">
        <v>2</v>
      </c>
      <c r="N566" s="4">
        <v>2</v>
      </c>
    </row>
    <row r="567" spans="1:14" s="4" customFormat="1" ht="21.95" customHeight="1" x14ac:dyDescent="0.2">
      <c r="A567" s="15" t="s">
        <v>40</v>
      </c>
      <c r="B567" s="15">
        <f>B566+1</f>
        <v>555</v>
      </c>
      <c r="C567" s="16" t="s">
        <v>136</v>
      </c>
      <c r="D567" s="15" t="s">
        <v>17</v>
      </c>
      <c r="E567" s="33">
        <f>E568</f>
        <v>270</v>
      </c>
      <c r="F567" s="33"/>
      <c r="G567" s="33">
        <f t="shared" si="60"/>
        <v>0</v>
      </c>
      <c r="H567" s="17"/>
      <c r="I567" s="18"/>
      <c r="J567" s="15" t="s">
        <v>18</v>
      </c>
      <c r="K567" s="15"/>
      <c r="M567" s="4">
        <v>270</v>
      </c>
      <c r="N567" s="4">
        <v>270</v>
      </c>
    </row>
    <row r="568" spans="1:14" s="4" customFormat="1" ht="21.95" customHeight="1" x14ac:dyDescent="0.2">
      <c r="A568" s="19" t="s">
        <v>40</v>
      </c>
      <c r="B568" s="19">
        <f>B567+1</f>
        <v>556</v>
      </c>
      <c r="C568" s="20" t="s">
        <v>133</v>
      </c>
      <c r="D568" s="21" t="s">
        <v>17</v>
      </c>
      <c r="E568" s="34">
        <v>270</v>
      </c>
      <c r="F568" s="34"/>
      <c r="G568" s="34">
        <f t="shared" si="60"/>
        <v>0</v>
      </c>
      <c r="H568" s="34"/>
      <c r="I568" s="22"/>
      <c r="J568" s="19" t="s">
        <v>19</v>
      </c>
      <c r="K568" s="19"/>
      <c r="M568" s="42">
        <v>270</v>
      </c>
      <c r="N568" s="4">
        <v>270</v>
      </c>
    </row>
    <row r="569" spans="1:14" s="4" customFormat="1" ht="21.95" customHeight="1" x14ac:dyDescent="0.2">
      <c r="A569" s="19" t="s">
        <v>40</v>
      </c>
      <c r="B569" s="19">
        <f t="shared" ref="B569:B571" si="63">B568+1</f>
        <v>557</v>
      </c>
      <c r="C569" s="20" t="s">
        <v>134</v>
      </c>
      <c r="D569" s="21" t="s">
        <v>17</v>
      </c>
      <c r="E569" s="34">
        <v>270</v>
      </c>
      <c r="F569" s="34"/>
      <c r="G569" s="34">
        <f t="shared" si="60"/>
        <v>0</v>
      </c>
      <c r="H569" s="34"/>
      <c r="I569" s="22"/>
      <c r="J569" s="19" t="s">
        <v>19</v>
      </c>
      <c r="K569" s="19"/>
      <c r="M569" s="42">
        <v>270</v>
      </c>
      <c r="N569" s="4">
        <v>270</v>
      </c>
    </row>
    <row r="570" spans="1:14" s="4" customFormat="1" ht="21.95" customHeight="1" x14ac:dyDescent="0.2">
      <c r="A570" s="19" t="s">
        <v>40</v>
      </c>
      <c r="B570" s="19">
        <f t="shared" si="63"/>
        <v>558</v>
      </c>
      <c r="C570" s="20" t="s">
        <v>135</v>
      </c>
      <c r="D570" s="21" t="s">
        <v>17</v>
      </c>
      <c r="E570" s="34">
        <v>270</v>
      </c>
      <c r="F570" s="34"/>
      <c r="G570" s="34">
        <f t="shared" si="60"/>
        <v>0</v>
      </c>
      <c r="H570" s="34"/>
      <c r="I570" s="22"/>
      <c r="J570" s="19" t="s">
        <v>19</v>
      </c>
      <c r="K570" s="19"/>
      <c r="M570" s="42">
        <v>270</v>
      </c>
      <c r="N570" s="4">
        <v>270</v>
      </c>
    </row>
    <row r="571" spans="1:14" s="4" customFormat="1" ht="21.95" customHeight="1" x14ac:dyDescent="0.2">
      <c r="A571" s="19" t="s">
        <v>40</v>
      </c>
      <c r="B571" s="19">
        <f t="shared" si="63"/>
        <v>559</v>
      </c>
      <c r="C571" s="20" t="s">
        <v>149</v>
      </c>
      <c r="D571" s="21" t="s">
        <v>17</v>
      </c>
      <c r="E571" s="34">
        <v>270</v>
      </c>
      <c r="F571" s="34"/>
      <c r="G571" s="34">
        <f t="shared" si="60"/>
        <v>0</v>
      </c>
      <c r="H571" s="34"/>
      <c r="I571" s="22"/>
      <c r="J571" s="19" t="s">
        <v>19</v>
      </c>
      <c r="K571" s="19"/>
      <c r="M571" s="42">
        <v>270</v>
      </c>
      <c r="N571" s="4">
        <v>270</v>
      </c>
    </row>
    <row r="572" spans="1:14" s="4" customFormat="1" ht="21.95" customHeight="1" x14ac:dyDescent="0.2">
      <c r="A572" s="15" t="s">
        <v>40</v>
      </c>
      <c r="B572" s="15">
        <f t="shared" ref="B572:B577" si="64">B571+1</f>
        <v>560</v>
      </c>
      <c r="C572" s="16" t="s">
        <v>233</v>
      </c>
      <c r="D572" s="15" t="s">
        <v>17</v>
      </c>
      <c r="E572" s="33">
        <f>E573</f>
        <v>16</v>
      </c>
      <c r="F572" s="33"/>
      <c r="G572" s="33">
        <f t="shared" si="60"/>
        <v>0</v>
      </c>
      <c r="H572" s="17"/>
      <c r="I572" s="18"/>
      <c r="J572" s="15" t="s">
        <v>18</v>
      </c>
      <c r="K572" s="15"/>
      <c r="M572" s="4">
        <v>16</v>
      </c>
      <c r="N572" s="4">
        <v>16</v>
      </c>
    </row>
    <row r="573" spans="1:14" s="4" customFormat="1" ht="21.95" customHeight="1" x14ac:dyDescent="0.2">
      <c r="A573" s="19" t="s">
        <v>40</v>
      </c>
      <c r="B573" s="19">
        <f t="shared" si="64"/>
        <v>561</v>
      </c>
      <c r="C573" s="20" t="s">
        <v>234</v>
      </c>
      <c r="D573" s="21" t="s">
        <v>17</v>
      </c>
      <c r="E573" s="34">
        <v>16</v>
      </c>
      <c r="F573" s="34"/>
      <c r="G573" s="34">
        <f t="shared" si="60"/>
        <v>0</v>
      </c>
      <c r="H573" s="34"/>
      <c r="I573" s="22"/>
      <c r="J573" s="19" t="s">
        <v>19</v>
      </c>
      <c r="K573" s="19"/>
      <c r="M573" s="4">
        <v>16</v>
      </c>
      <c r="N573" s="4">
        <v>16</v>
      </c>
    </row>
    <row r="574" spans="1:14" s="4" customFormat="1" ht="21.95" customHeight="1" x14ac:dyDescent="0.2">
      <c r="A574" s="15" t="s">
        <v>40</v>
      </c>
      <c r="B574" s="15">
        <f t="shared" si="64"/>
        <v>562</v>
      </c>
      <c r="C574" s="16" t="s">
        <v>235</v>
      </c>
      <c r="D574" s="15" t="s">
        <v>17</v>
      </c>
      <c r="E574" s="33">
        <f>E575</f>
        <v>1</v>
      </c>
      <c r="F574" s="33"/>
      <c r="G574" s="33">
        <f t="shared" si="60"/>
        <v>0</v>
      </c>
      <c r="H574" s="17"/>
      <c r="I574" s="18"/>
      <c r="J574" s="15" t="s">
        <v>18</v>
      </c>
      <c r="K574" s="15"/>
      <c r="M574" s="4">
        <v>181</v>
      </c>
      <c r="N574" s="4">
        <v>181</v>
      </c>
    </row>
    <row r="575" spans="1:14" s="4" customFormat="1" ht="55.5" customHeight="1" x14ac:dyDescent="0.2">
      <c r="A575" s="19" t="s">
        <v>40</v>
      </c>
      <c r="B575" s="19">
        <f t="shared" si="64"/>
        <v>563</v>
      </c>
      <c r="C575" s="20" t="s">
        <v>236</v>
      </c>
      <c r="D575" s="21" t="s">
        <v>17</v>
      </c>
      <c r="E575" s="34">
        <f>181-180</f>
        <v>1</v>
      </c>
      <c r="F575" s="34"/>
      <c r="G575" s="34">
        <f t="shared" si="60"/>
        <v>0</v>
      </c>
      <c r="H575" s="34"/>
      <c r="I575" s="22" t="s">
        <v>350</v>
      </c>
      <c r="J575" s="19" t="s">
        <v>19</v>
      </c>
      <c r="K575" s="19"/>
      <c r="M575" s="4">
        <v>181</v>
      </c>
      <c r="N575" s="4">
        <v>181</v>
      </c>
    </row>
    <row r="576" spans="1:14" s="4" customFormat="1" ht="21.95" customHeight="1" x14ac:dyDescent="0.2">
      <c r="A576" s="15" t="s">
        <v>40</v>
      </c>
      <c r="B576" s="15">
        <f t="shared" si="64"/>
        <v>564</v>
      </c>
      <c r="C576" s="16" t="s">
        <v>155</v>
      </c>
      <c r="D576" s="15" t="s">
        <v>20</v>
      </c>
      <c r="E576" s="33">
        <f>SUM(E577:E585)</f>
        <v>2433.8999999999996</v>
      </c>
      <c r="F576" s="33"/>
      <c r="G576" s="33">
        <f t="shared" si="60"/>
        <v>0</v>
      </c>
      <c r="H576" s="17"/>
      <c r="I576" s="18"/>
      <c r="J576" s="15" t="s">
        <v>18</v>
      </c>
      <c r="K576" s="15"/>
      <c r="M576" s="4">
        <v>2316.3000000000002</v>
      </c>
      <c r="N576" s="4">
        <v>2394.9</v>
      </c>
    </row>
    <row r="577" spans="1:14" s="4" customFormat="1" ht="21.95" customHeight="1" x14ac:dyDescent="0.2">
      <c r="A577" s="47" t="s">
        <v>40</v>
      </c>
      <c r="B577" s="47">
        <f t="shared" si="64"/>
        <v>565</v>
      </c>
      <c r="C577" s="48" t="s">
        <v>237</v>
      </c>
      <c r="D577" s="49" t="s">
        <v>20</v>
      </c>
      <c r="E577" s="51"/>
      <c r="F577" s="51"/>
      <c r="G577" s="51">
        <f t="shared" si="60"/>
        <v>0</v>
      </c>
      <c r="H577" s="51"/>
      <c r="I577" s="52"/>
      <c r="J577" s="47" t="s">
        <v>19</v>
      </c>
      <c r="K577" s="47"/>
      <c r="M577" s="4">
        <v>2.1</v>
      </c>
      <c r="N577" s="4">
        <v>0.4</v>
      </c>
    </row>
    <row r="578" spans="1:14" s="4" customFormat="1" ht="21.95" customHeight="1" x14ac:dyDescent="0.2">
      <c r="A578" s="47" t="s">
        <v>40</v>
      </c>
      <c r="B578" s="47">
        <f t="shared" ref="B578:B585" si="65">B577+1</f>
        <v>566</v>
      </c>
      <c r="C578" s="48" t="s">
        <v>238</v>
      </c>
      <c r="D578" s="49" t="s">
        <v>20</v>
      </c>
      <c r="E578" s="51"/>
      <c r="F578" s="51"/>
      <c r="G578" s="51">
        <f t="shared" si="60"/>
        <v>0</v>
      </c>
      <c r="H578" s="51"/>
      <c r="I578" s="52"/>
      <c r="J578" s="47" t="s">
        <v>19</v>
      </c>
      <c r="K578" s="47"/>
      <c r="M578" s="4">
        <v>3.9</v>
      </c>
      <c r="N578" s="4">
        <v>3.8</v>
      </c>
    </row>
    <row r="579" spans="1:14" s="4" customFormat="1" ht="21.95" customHeight="1" x14ac:dyDescent="0.2">
      <c r="A579" s="19" t="s">
        <v>40</v>
      </c>
      <c r="B579" s="19">
        <f t="shared" si="65"/>
        <v>567</v>
      </c>
      <c r="C579" s="20" t="s">
        <v>239</v>
      </c>
      <c r="D579" s="21" t="s">
        <v>20</v>
      </c>
      <c r="E579" s="34">
        <v>1046.5999999999999</v>
      </c>
      <c r="F579" s="34"/>
      <c r="G579" s="34">
        <f t="shared" si="60"/>
        <v>0</v>
      </c>
      <c r="H579" s="34"/>
      <c r="I579" s="22"/>
      <c r="J579" s="19" t="s">
        <v>19</v>
      </c>
      <c r="K579" s="19"/>
      <c r="M579" s="4">
        <v>1083.0999999999999</v>
      </c>
      <c r="N579" s="4">
        <v>1152.5</v>
      </c>
    </row>
    <row r="580" spans="1:14" s="4" customFormat="1" ht="21.95" customHeight="1" x14ac:dyDescent="0.2">
      <c r="A580" s="19" t="s">
        <v>40</v>
      </c>
      <c r="B580" s="19">
        <f t="shared" si="65"/>
        <v>568</v>
      </c>
      <c r="C580" s="20" t="s">
        <v>240</v>
      </c>
      <c r="D580" s="21" t="s">
        <v>20</v>
      </c>
      <c r="E580" s="34">
        <v>571</v>
      </c>
      <c r="F580" s="34"/>
      <c r="G580" s="34">
        <f t="shared" ref="G580:G595" si="66">E580*F580</f>
        <v>0</v>
      </c>
      <c r="H580" s="34"/>
      <c r="I580" s="22"/>
      <c r="J580" s="19" t="s">
        <v>19</v>
      </c>
      <c r="K580" s="19"/>
      <c r="M580" s="4">
        <v>315.60000000000002</v>
      </c>
      <c r="N580" s="4">
        <v>315.39999999999998</v>
      </c>
    </row>
    <row r="581" spans="1:14" s="4" customFormat="1" ht="21.95" customHeight="1" x14ac:dyDescent="0.2">
      <c r="A581" s="19" t="s">
        <v>40</v>
      </c>
      <c r="B581" s="19">
        <f t="shared" si="65"/>
        <v>569</v>
      </c>
      <c r="C581" s="20" t="s">
        <v>241</v>
      </c>
      <c r="D581" s="21" t="s">
        <v>20</v>
      </c>
      <c r="E581" s="34">
        <v>763.3</v>
      </c>
      <c r="F581" s="34"/>
      <c r="G581" s="34">
        <f t="shared" si="66"/>
        <v>0</v>
      </c>
      <c r="H581" s="34"/>
      <c r="I581" s="22"/>
      <c r="J581" s="19" t="s">
        <v>19</v>
      </c>
      <c r="K581" s="19"/>
      <c r="M581" s="4">
        <v>860.8</v>
      </c>
      <c r="N581" s="4">
        <v>872.1</v>
      </c>
    </row>
    <row r="582" spans="1:14" s="4" customFormat="1" ht="21.95" customHeight="1" x14ac:dyDescent="0.2">
      <c r="A582" s="19" t="s">
        <v>40</v>
      </c>
      <c r="B582" s="19">
        <f t="shared" si="65"/>
        <v>570</v>
      </c>
      <c r="C582" s="20" t="s">
        <v>242</v>
      </c>
      <c r="D582" s="21" t="s">
        <v>20</v>
      </c>
      <c r="E582" s="34">
        <v>11.4</v>
      </c>
      <c r="F582" s="34"/>
      <c r="G582" s="34">
        <f t="shared" si="66"/>
        <v>0</v>
      </c>
      <c r="H582" s="34"/>
      <c r="I582" s="22"/>
      <c r="J582" s="19" t="s">
        <v>19</v>
      </c>
      <c r="K582" s="19"/>
      <c r="M582" s="4">
        <v>11.4</v>
      </c>
      <c r="N582" s="4">
        <v>11.4</v>
      </c>
    </row>
    <row r="583" spans="1:14" s="4" customFormat="1" ht="21.95" customHeight="1" x14ac:dyDescent="0.2">
      <c r="A583" s="19" t="s">
        <v>40</v>
      </c>
      <c r="B583" s="19">
        <f t="shared" si="65"/>
        <v>571</v>
      </c>
      <c r="C583" s="20" t="s">
        <v>243</v>
      </c>
      <c r="D583" s="21" t="s">
        <v>20</v>
      </c>
      <c r="E583" s="34">
        <v>34.5</v>
      </c>
      <c r="F583" s="34"/>
      <c r="G583" s="34">
        <f t="shared" si="66"/>
        <v>0</v>
      </c>
      <c r="H583" s="34"/>
      <c r="I583" s="22"/>
      <c r="J583" s="19" t="s">
        <v>19</v>
      </c>
      <c r="K583" s="19"/>
      <c r="M583" s="4">
        <v>32.9</v>
      </c>
      <c r="N583" s="4">
        <v>32.799999999999997</v>
      </c>
    </row>
    <row r="584" spans="1:14" s="4" customFormat="1" ht="21.95" customHeight="1" x14ac:dyDescent="0.2">
      <c r="A584" s="19" t="s">
        <v>40</v>
      </c>
      <c r="B584" s="19">
        <f t="shared" si="65"/>
        <v>572</v>
      </c>
      <c r="C584" s="20" t="s">
        <v>244</v>
      </c>
      <c r="D584" s="21" t="s">
        <v>20</v>
      </c>
      <c r="E584" s="34">
        <v>3</v>
      </c>
      <c r="F584" s="34"/>
      <c r="G584" s="34">
        <f t="shared" si="66"/>
        <v>0</v>
      </c>
      <c r="H584" s="34"/>
      <c r="I584" s="22"/>
      <c r="J584" s="19" t="s">
        <v>19</v>
      </c>
      <c r="K584" s="19"/>
      <c r="M584" s="4">
        <v>2.8</v>
      </c>
      <c r="N584" s="4">
        <v>2.8</v>
      </c>
    </row>
    <row r="585" spans="1:14" s="4" customFormat="1" ht="21.95" customHeight="1" x14ac:dyDescent="0.2">
      <c r="A585" s="19" t="s">
        <v>40</v>
      </c>
      <c r="B585" s="19">
        <f t="shared" si="65"/>
        <v>573</v>
      </c>
      <c r="C585" s="20" t="s">
        <v>245</v>
      </c>
      <c r="D585" s="21" t="s">
        <v>20</v>
      </c>
      <c r="E585" s="34">
        <v>4.0999999999999996</v>
      </c>
      <c r="F585" s="34"/>
      <c r="G585" s="34">
        <f t="shared" si="66"/>
        <v>0</v>
      </c>
      <c r="H585" s="34"/>
      <c r="I585" s="22"/>
      <c r="J585" s="19" t="s">
        <v>19</v>
      </c>
      <c r="K585" s="19"/>
      <c r="M585" s="4">
        <v>3.7</v>
      </c>
      <c r="N585" s="4">
        <v>3.7</v>
      </c>
    </row>
    <row r="586" spans="1:14" s="4" customFormat="1" ht="21.95" customHeight="1" x14ac:dyDescent="0.2">
      <c r="A586" s="15" t="s">
        <v>40</v>
      </c>
      <c r="B586" s="15">
        <f>B585+1</f>
        <v>574</v>
      </c>
      <c r="C586" s="16" t="s">
        <v>246</v>
      </c>
      <c r="D586" s="15" t="s">
        <v>20</v>
      </c>
      <c r="E586" s="33">
        <f>SUM(E587:E593)</f>
        <v>294</v>
      </c>
      <c r="F586" s="33"/>
      <c r="G586" s="33">
        <f t="shared" si="66"/>
        <v>0</v>
      </c>
      <c r="H586" s="17"/>
      <c r="I586" s="18"/>
      <c r="J586" s="15" t="s">
        <v>18</v>
      </c>
      <c r="K586" s="15"/>
      <c r="M586" s="4">
        <v>294</v>
      </c>
      <c r="N586" s="4">
        <v>294</v>
      </c>
    </row>
    <row r="587" spans="1:14" s="4" customFormat="1" ht="21.95" customHeight="1" x14ac:dyDescent="0.2">
      <c r="A587" s="19" t="s">
        <v>40</v>
      </c>
      <c r="B587" s="19">
        <f>B586+1</f>
        <v>575</v>
      </c>
      <c r="C587" s="20" t="s">
        <v>247</v>
      </c>
      <c r="D587" s="21" t="s">
        <v>20</v>
      </c>
      <c r="E587" s="34">
        <v>96</v>
      </c>
      <c r="F587" s="34"/>
      <c r="G587" s="34">
        <f t="shared" si="66"/>
        <v>0</v>
      </c>
      <c r="H587" s="34"/>
      <c r="I587" s="22"/>
      <c r="J587" s="19" t="s">
        <v>19</v>
      </c>
      <c r="K587" s="19"/>
      <c r="M587" s="4">
        <v>96</v>
      </c>
      <c r="N587" s="4">
        <v>96</v>
      </c>
    </row>
    <row r="588" spans="1:14" s="4" customFormat="1" ht="21.95" customHeight="1" x14ac:dyDescent="0.2">
      <c r="A588" s="19" t="s">
        <v>40</v>
      </c>
      <c r="B588" s="19">
        <f t="shared" ref="B588:B593" si="67">B587+1</f>
        <v>576</v>
      </c>
      <c r="C588" s="20" t="s">
        <v>248</v>
      </c>
      <c r="D588" s="21" t="s">
        <v>20</v>
      </c>
      <c r="E588" s="34">
        <v>48</v>
      </c>
      <c r="F588" s="34"/>
      <c r="G588" s="34">
        <f t="shared" si="66"/>
        <v>0</v>
      </c>
      <c r="H588" s="34"/>
      <c r="I588" s="22"/>
      <c r="J588" s="19" t="s">
        <v>19</v>
      </c>
      <c r="K588" s="19"/>
      <c r="M588" s="4">
        <v>48</v>
      </c>
      <c r="N588" s="4">
        <v>48</v>
      </c>
    </row>
    <row r="589" spans="1:14" s="4" customFormat="1" ht="21.95" customHeight="1" x14ac:dyDescent="0.2">
      <c r="A589" s="19" t="s">
        <v>40</v>
      </c>
      <c r="B589" s="19">
        <f t="shared" si="67"/>
        <v>577</v>
      </c>
      <c r="C589" s="20" t="s">
        <v>249</v>
      </c>
      <c r="D589" s="21" t="s">
        <v>20</v>
      </c>
      <c r="E589" s="34">
        <v>144</v>
      </c>
      <c r="F589" s="34"/>
      <c r="G589" s="34">
        <f t="shared" si="66"/>
        <v>0</v>
      </c>
      <c r="H589" s="34"/>
      <c r="I589" s="22"/>
      <c r="J589" s="19" t="s">
        <v>19</v>
      </c>
      <c r="K589" s="19"/>
      <c r="M589" s="4">
        <v>144</v>
      </c>
      <c r="N589" s="4">
        <v>144</v>
      </c>
    </row>
    <row r="590" spans="1:14" s="4" customFormat="1" ht="21.95" customHeight="1" x14ac:dyDescent="0.2">
      <c r="A590" s="19" t="s">
        <v>40</v>
      </c>
      <c r="B590" s="19">
        <f t="shared" si="67"/>
        <v>578</v>
      </c>
      <c r="C590" s="20" t="s">
        <v>250</v>
      </c>
      <c r="D590" s="21" t="s">
        <v>20</v>
      </c>
      <c r="E590" s="34">
        <v>2</v>
      </c>
      <c r="F590" s="34"/>
      <c r="G590" s="34">
        <f t="shared" si="66"/>
        <v>0</v>
      </c>
      <c r="H590" s="34"/>
      <c r="I590" s="22"/>
      <c r="J590" s="19" t="s">
        <v>19</v>
      </c>
      <c r="K590" s="19"/>
      <c r="M590" s="4">
        <v>2</v>
      </c>
      <c r="N590" s="4">
        <v>2</v>
      </c>
    </row>
    <row r="591" spans="1:14" s="4" customFormat="1" ht="21.95" customHeight="1" x14ac:dyDescent="0.2">
      <c r="A591" s="19" t="s">
        <v>40</v>
      </c>
      <c r="B591" s="19">
        <f t="shared" si="67"/>
        <v>579</v>
      </c>
      <c r="C591" s="20" t="s">
        <v>251</v>
      </c>
      <c r="D591" s="21" t="s">
        <v>20</v>
      </c>
      <c r="E591" s="34">
        <v>2.5</v>
      </c>
      <c r="F591" s="34"/>
      <c r="G591" s="34">
        <f t="shared" si="66"/>
        <v>0</v>
      </c>
      <c r="H591" s="34"/>
      <c r="I591" s="22"/>
      <c r="J591" s="19" t="s">
        <v>19</v>
      </c>
      <c r="K591" s="19"/>
      <c r="M591" s="4">
        <v>2.5</v>
      </c>
      <c r="N591" s="4">
        <v>2.5</v>
      </c>
    </row>
    <row r="592" spans="1:14" s="4" customFormat="1" ht="21.95" customHeight="1" x14ac:dyDescent="0.2">
      <c r="A592" s="19" t="s">
        <v>40</v>
      </c>
      <c r="B592" s="19">
        <f t="shared" si="67"/>
        <v>580</v>
      </c>
      <c r="C592" s="20" t="s">
        <v>252</v>
      </c>
      <c r="D592" s="21" t="s">
        <v>20</v>
      </c>
      <c r="E592" s="34">
        <v>0.5</v>
      </c>
      <c r="F592" s="34"/>
      <c r="G592" s="34">
        <f t="shared" si="66"/>
        <v>0</v>
      </c>
      <c r="H592" s="34"/>
      <c r="I592" s="22"/>
      <c r="J592" s="19" t="s">
        <v>19</v>
      </c>
      <c r="K592" s="19"/>
      <c r="M592" s="4">
        <v>0.5</v>
      </c>
      <c r="N592" s="4">
        <v>0.5</v>
      </c>
    </row>
    <row r="593" spans="1:14" s="4" customFormat="1" ht="21.95" customHeight="1" x14ac:dyDescent="0.2">
      <c r="A593" s="19" t="s">
        <v>40</v>
      </c>
      <c r="B593" s="19">
        <f t="shared" si="67"/>
        <v>581</v>
      </c>
      <c r="C593" s="20" t="s">
        <v>253</v>
      </c>
      <c r="D593" s="21" t="s">
        <v>20</v>
      </c>
      <c r="E593" s="34">
        <v>1</v>
      </c>
      <c r="F593" s="34"/>
      <c r="G593" s="34">
        <f t="shared" si="66"/>
        <v>0</v>
      </c>
      <c r="H593" s="34"/>
      <c r="I593" s="22"/>
      <c r="J593" s="19" t="s">
        <v>19</v>
      </c>
      <c r="K593" s="19"/>
      <c r="M593" s="4">
        <v>1</v>
      </c>
      <c r="N593" s="4">
        <v>1</v>
      </c>
    </row>
    <row r="594" spans="1:14" s="4" customFormat="1" ht="21.95" customHeight="1" x14ac:dyDescent="0.2">
      <c r="A594" s="15" t="s">
        <v>40</v>
      </c>
      <c r="B594" s="15">
        <f>B593+1</f>
        <v>582</v>
      </c>
      <c r="C594" s="16" t="s">
        <v>180</v>
      </c>
      <c r="D594" s="15" t="s">
        <v>20</v>
      </c>
      <c r="E594" s="33">
        <f>E544+E483</f>
        <v>2769.7999999999997</v>
      </c>
      <c r="F594" s="33"/>
      <c r="G594" s="33">
        <f t="shared" si="66"/>
        <v>0</v>
      </c>
      <c r="H594" s="17"/>
      <c r="I594" s="18"/>
      <c r="J594" s="15" t="s">
        <v>18</v>
      </c>
      <c r="K594" s="15"/>
      <c r="M594" s="4">
        <v>2712.1000000000004</v>
      </c>
      <c r="N594" s="4">
        <v>2817.6000000000004</v>
      </c>
    </row>
    <row r="595" spans="1:14" s="4" customFormat="1" ht="21.95" customHeight="1" x14ac:dyDescent="0.2">
      <c r="A595" s="15" t="s">
        <v>40</v>
      </c>
      <c r="B595" s="15">
        <f>B594+1</f>
        <v>583</v>
      </c>
      <c r="C595" s="16" t="s">
        <v>181</v>
      </c>
      <c r="D595" s="15" t="s">
        <v>20</v>
      </c>
      <c r="E595" s="33">
        <f>E594</f>
        <v>2769.7999999999997</v>
      </c>
      <c r="F595" s="33"/>
      <c r="G595" s="33">
        <f t="shared" si="66"/>
        <v>0</v>
      </c>
      <c r="H595" s="17"/>
      <c r="I595" s="18"/>
      <c r="J595" s="15" t="s">
        <v>18</v>
      </c>
      <c r="K595" s="15"/>
      <c r="M595" s="42">
        <v>2712.1000000000004</v>
      </c>
      <c r="N595" s="4">
        <v>2817.6000000000004</v>
      </c>
    </row>
    <row r="596" spans="1:14" s="4" customFormat="1" ht="21.95" customHeight="1" x14ac:dyDescent="0.2">
      <c r="A596" s="10" t="s">
        <v>84</v>
      </c>
      <c r="B596" s="10">
        <f t="shared" ref="B596:B663" si="68">B595+1</f>
        <v>584</v>
      </c>
      <c r="C596" s="11" t="s">
        <v>254</v>
      </c>
      <c r="D596" s="12"/>
      <c r="E596" s="13"/>
      <c r="F596" s="13"/>
      <c r="G596" s="13"/>
      <c r="H596" s="13"/>
      <c r="I596" s="14"/>
      <c r="J596" s="10" t="s">
        <v>16</v>
      </c>
      <c r="K596" s="10"/>
    </row>
    <row r="597" spans="1:14" s="4" customFormat="1" ht="21.95" customHeight="1" x14ac:dyDescent="0.2">
      <c r="A597" s="15" t="s">
        <v>84</v>
      </c>
      <c r="B597" s="15">
        <f t="shared" si="68"/>
        <v>585</v>
      </c>
      <c r="C597" s="16" t="s">
        <v>255</v>
      </c>
      <c r="D597" s="15" t="s">
        <v>20</v>
      </c>
      <c r="E597" s="33">
        <f>SUM(E598:E599)</f>
        <v>1177.3999999999999</v>
      </c>
      <c r="F597" s="33"/>
      <c r="G597" s="33">
        <f t="shared" ref="G597:G622" si="69">E597*F597</f>
        <v>0</v>
      </c>
      <c r="H597" s="17"/>
      <c r="I597" s="18"/>
      <c r="J597" s="15" t="s">
        <v>18</v>
      </c>
      <c r="K597" s="15"/>
      <c r="M597" s="4">
        <v>1190.3</v>
      </c>
      <c r="N597" s="4">
        <v>1177.8</v>
      </c>
    </row>
    <row r="598" spans="1:14" s="4" customFormat="1" ht="21.95" customHeight="1" x14ac:dyDescent="0.2">
      <c r="A598" s="19" t="s">
        <v>84</v>
      </c>
      <c r="B598" s="19">
        <f>B597+1</f>
        <v>586</v>
      </c>
      <c r="C598" s="20" t="s">
        <v>256</v>
      </c>
      <c r="D598" s="21" t="s">
        <v>20</v>
      </c>
      <c r="E598" s="34">
        <v>52.3</v>
      </c>
      <c r="F598" s="34"/>
      <c r="G598" s="34">
        <f t="shared" si="69"/>
        <v>0</v>
      </c>
      <c r="H598" s="34"/>
      <c r="I598" s="22"/>
      <c r="J598" s="19" t="s">
        <v>19</v>
      </c>
      <c r="K598" s="19"/>
      <c r="M598" s="4">
        <v>75.099999999999994</v>
      </c>
      <c r="N598" s="4">
        <v>52.7</v>
      </c>
    </row>
    <row r="599" spans="1:14" s="4" customFormat="1" ht="21.95" customHeight="1" x14ac:dyDescent="0.2">
      <c r="A599" s="19" t="s">
        <v>84</v>
      </c>
      <c r="B599" s="19">
        <f t="shared" ref="B599:B612" si="70">B598+1</f>
        <v>587</v>
      </c>
      <c r="C599" s="20" t="s">
        <v>257</v>
      </c>
      <c r="D599" s="21" t="s">
        <v>20</v>
      </c>
      <c r="E599" s="34">
        <v>1125.0999999999999</v>
      </c>
      <c r="F599" s="34"/>
      <c r="G599" s="34">
        <f t="shared" si="69"/>
        <v>0</v>
      </c>
      <c r="H599" s="34"/>
      <c r="I599" s="22"/>
      <c r="J599" s="19" t="s">
        <v>19</v>
      </c>
      <c r="K599" s="19"/>
      <c r="M599" s="4">
        <v>1115.2</v>
      </c>
      <c r="N599" s="4">
        <v>1125.0999999999999</v>
      </c>
    </row>
    <row r="600" spans="1:14" s="4" customFormat="1" ht="21.95" customHeight="1" x14ac:dyDescent="0.2">
      <c r="A600" s="19" t="s">
        <v>84</v>
      </c>
      <c r="B600" s="19">
        <f t="shared" si="70"/>
        <v>588</v>
      </c>
      <c r="C600" s="20" t="s">
        <v>258</v>
      </c>
      <c r="D600" s="21" t="s">
        <v>17</v>
      </c>
      <c r="E600" s="34">
        <v>1</v>
      </c>
      <c r="F600" s="34"/>
      <c r="G600" s="34">
        <f t="shared" si="69"/>
        <v>0</v>
      </c>
      <c r="H600" s="34"/>
      <c r="I600" s="22"/>
      <c r="J600" s="19" t="s">
        <v>19</v>
      </c>
      <c r="K600" s="19"/>
      <c r="M600" s="4">
        <v>1</v>
      </c>
      <c r="N600" s="4">
        <v>1</v>
      </c>
    </row>
    <row r="601" spans="1:14" s="4" customFormat="1" ht="21.95" customHeight="1" x14ac:dyDescent="0.2">
      <c r="A601" s="19" t="s">
        <v>84</v>
      </c>
      <c r="B601" s="19">
        <f t="shared" si="70"/>
        <v>589</v>
      </c>
      <c r="C601" s="20" t="s">
        <v>259</v>
      </c>
      <c r="D601" s="21" t="s">
        <v>17</v>
      </c>
      <c r="E601" s="34">
        <v>103</v>
      </c>
      <c r="F601" s="34"/>
      <c r="G601" s="34">
        <f t="shared" si="69"/>
        <v>0</v>
      </c>
      <c r="H601" s="34"/>
      <c r="I601" s="22"/>
      <c r="J601" s="19" t="s">
        <v>19</v>
      </c>
      <c r="K601" s="19"/>
      <c r="M601" s="4">
        <v>149</v>
      </c>
      <c r="N601" s="4">
        <v>103</v>
      </c>
    </row>
    <row r="602" spans="1:14" s="4" customFormat="1" ht="21.95" customHeight="1" x14ac:dyDescent="0.2">
      <c r="A602" s="19" t="s">
        <v>84</v>
      </c>
      <c r="B602" s="19">
        <f t="shared" si="70"/>
        <v>590</v>
      </c>
      <c r="C602" s="20" t="s">
        <v>260</v>
      </c>
      <c r="D602" s="21" t="s">
        <v>17</v>
      </c>
      <c r="E602" s="34">
        <v>240</v>
      </c>
      <c r="F602" s="34"/>
      <c r="G602" s="34">
        <f t="shared" si="69"/>
        <v>0</v>
      </c>
      <c r="H602" s="34"/>
      <c r="I602" s="22"/>
      <c r="J602" s="19" t="s">
        <v>19</v>
      </c>
      <c r="K602" s="19"/>
      <c r="M602" s="4">
        <v>212</v>
      </c>
      <c r="N602" s="4">
        <v>240</v>
      </c>
    </row>
    <row r="603" spans="1:14" s="4" customFormat="1" ht="21.95" customHeight="1" x14ac:dyDescent="0.2">
      <c r="A603" s="19" t="s">
        <v>84</v>
      </c>
      <c r="B603" s="19">
        <f t="shared" si="70"/>
        <v>591</v>
      </c>
      <c r="C603" s="20" t="s">
        <v>261</v>
      </c>
      <c r="D603" s="21" t="s">
        <v>17</v>
      </c>
      <c r="E603" s="34">
        <v>17</v>
      </c>
      <c r="F603" s="34"/>
      <c r="G603" s="34">
        <f t="shared" si="69"/>
        <v>0</v>
      </c>
      <c r="H603" s="34"/>
      <c r="I603" s="22"/>
      <c r="J603" s="19" t="s">
        <v>19</v>
      </c>
      <c r="K603" s="19"/>
      <c r="M603" s="4">
        <v>17</v>
      </c>
      <c r="N603" s="4">
        <v>17</v>
      </c>
    </row>
    <row r="604" spans="1:14" s="4" customFormat="1" ht="21.95" customHeight="1" x14ac:dyDescent="0.2">
      <c r="A604" s="19" t="s">
        <v>84</v>
      </c>
      <c r="B604" s="19">
        <f t="shared" si="70"/>
        <v>592</v>
      </c>
      <c r="C604" s="20" t="s">
        <v>262</v>
      </c>
      <c r="D604" s="21" t="s">
        <v>17</v>
      </c>
      <c r="E604" s="34">
        <v>14</v>
      </c>
      <c r="F604" s="34"/>
      <c r="G604" s="34">
        <f t="shared" si="69"/>
        <v>0</v>
      </c>
      <c r="H604" s="34"/>
      <c r="I604" s="22"/>
      <c r="J604" s="19" t="s">
        <v>19</v>
      </c>
      <c r="K604" s="19"/>
      <c r="M604" s="4">
        <v>61</v>
      </c>
      <c r="N604" s="4">
        <v>14</v>
      </c>
    </row>
    <row r="605" spans="1:14" s="4" customFormat="1" ht="21.95" customHeight="1" x14ac:dyDescent="0.2">
      <c r="A605" s="19" t="s">
        <v>84</v>
      </c>
      <c r="B605" s="19">
        <f t="shared" si="70"/>
        <v>593</v>
      </c>
      <c r="C605" s="20" t="s">
        <v>273</v>
      </c>
      <c r="D605" s="21" t="s">
        <v>17</v>
      </c>
      <c r="E605" s="34">
        <v>20</v>
      </c>
      <c r="F605" s="34"/>
      <c r="G605" s="34">
        <f t="shared" si="69"/>
        <v>0</v>
      </c>
      <c r="H605" s="34"/>
      <c r="I605" s="22"/>
      <c r="J605" s="19" t="s">
        <v>19</v>
      </c>
      <c r="K605" s="19"/>
      <c r="M605" s="4">
        <v>0</v>
      </c>
      <c r="N605" s="4">
        <v>20</v>
      </c>
    </row>
    <row r="606" spans="1:14" s="4" customFormat="1" ht="21.95" customHeight="1" x14ac:dyDescent="0.2">
      <c r="A606" s="19" t="s">
        <v>84</v>
      </c>
      <c r="B606" s="19">
        <f t="shared" si="70"/>
        <v>594</v>
      </c>
      <c r="C606" s="20" t="s">
        <v>263</v>
      </c>
      <c r="D606" s="21" t="s">
        <v>17</v>
      </c>
      <c r="E606" s="34">
        <v>2</v>
      </c>
      <c r="F606" s="34"/>
      <c r="G606" s="34">
        <f t="shared" si="69"/>
        <v>0</v>
      </c>
      <c r="H606" s="34"/>
      <c r="I606" s="22"/>
      <c r="J606" s="19" t="s">
        <v>19</v>
      </c>
      <c r="K606" s="19"/>
      <c r="M606" s="4">
        <v>2</v>
      </c>
      <c r="N606" s="4">
        <v>1</v>
      </c>
    </row>
    <row r="607" spans="1:14" s="4" customFormat="1" ht="21.95" customHeight="1" x14ac:dyDescent="0.2">
      <c r="A607" s="19" t="s">
        <v>84</v>
      </c>
      <c r="B607" s="19">
        <f t="shared" si="70"/>
        <v>595</v>
      </c>
      <c r="C607" s="20" t="s">
        <v>264</v>
      </c>
      <c r="D607" s="21" t="s">
        <v>17</v>
      </c>
      <c r="E607" s="34">
        <v>1</v>
      </c>
      <c r="F607" s="34"/>
      <c r="G607" s="34">
        <f t="shared" si="69"/>
        <v>0</v>
      </c>
      <c r="H607" s="34"/>
      <c r="I607" s="22"/>
      <c r="J607" s="19" t="s">
        <v>19</v>
      </c>
      <c r="K607" s="19"/>
      <c r="M607" s="4">
        <v>1</v>
      </c>
      <c r="N607" s="4">
        <v>1</v>
      </c>
    </row>
    <row r="608" spans="1:14" s="4" customFormat="1" ht="21.95" customHeight="1" x14ac:dyDescent="0.2">
      <c r="A608" s="19" t="s">
        <v>84</v>
      </c>
      <c r="B608" s="19">
        <f t="shared" si="70"/>
        <v>596</v>
      </c>
      <c r="C608" s="20" t="s">
        <v>265</v>
      </c>
      <c r="D608" s="21" t="s">
        <v>17</v>
      </c>
      <c r="E608" s="34">
        <v>45</v>
      </c>
      <c r="F608" s="34"/>
      <c r="G608" s="34">
        <f t="shared" si="69"/>
        <v>0</v>
      </c>
      <c r="H608" s="34"/>
      <c r="I608" s="22"/>
      <c r="J608" s="19" t="s">
        <v>19</v>
      </c>
      <c r="K608" s="19"/>
      <c r="M608" s="4">
        <v>51</v>
      </c>
      <c r="N608" s="4">
        <v>56</v>
      </c>
    </row>
    <row r="609" spans="1:14" s="4" customFormat="1" ht="21.95" customHeight="1" x14ac:dyDescent="0.2">
      <c r="A609" s="19" t="s">
        <v>84</v>
      </c>
      <c r="B609" s="19">
        <f t="shared" si="70"/>
        <v>597</v>
      </c>
      <c r="C609" s="20" t="s">
        <v>266</v>
      </c>
      <c r="D609" s="21" t="s">
        <v>17</v>
      </c>
      <c r="E609" s="34">
        <v>19</v>
      </c>
      <c r="F609" s="34"/>
      <c r="G609" s="34">
        <f t="shared" si="69"/>
        <v>0</v>
      </c>
      <c r="H609" s="34"/>
      <c r="I609" s="22"/>
      <c r="J609" s="19" t="s">
        <v>19</v>
      </c>
      <c r="K609" s="19"/>
      <c r="M609" s="4">
        <v>19</v>
      </c>
      <c r="N609" s="4">
        <v>19</v>
      </c>
    </row>
    <row r="610" spans="1:14" s="4" customFormat="1" ht="21.95" customHeight="1" x14ac:dyDescent="0.2">
      <c r="A610" s="19" t="s">
        <v>84</v>
      </c>
      <c r="B610" s="19">
        <f t="shared" si="70"/>
        <v>598</v>
      </c>
      <c r="C610" s="20" t="s">
        <v>267</v>
      </c>
      <c r="D610" s="21" t="s">
        <v>17</v>
      </c>
      <c r="E610" s="34">
        <v>2</v>
      </c>
      <c r="F610" s="34"/>
      <c r="G610" s="34">
        <f t="shared" si="69"/>
        <v>0</v>
      </c>
      <c r="H610" s="34"/>
      <c r="I610" s="22"/>
      <c r="J610" s="19" t="s">
        <v>19</v>
      </c>
      <c r="K610" s="19"/>
      <c r="M610" s="4">
        <v>2</v>
      </c>
      <c r="N610" s="4">
        <v>2</v>
      </c>
    </row>
    <row r="611" spans="1:14" s="4" customFormat="1" ht="21.95" customHeight="1" x14ac:dyDescent="0.2">
      <c r="A611" s="19" t="s">
        <v>84</v>
      </c>
      <c r="B611" s="19">
        <f t="shared" si="70"/>
        <v>599</v>
      </c>
      <c r="C611" s="20" t="s">
        <v>268</v>
      </c>
      <c r="D611" s="21" t="s">
        <v>17</v>
      </c>
      <c r="E611" s="34">
        <v>1</v>
      </c>
      <c r="F611" s="34"/>
      <c r="G611" s="34">
        <f t="shared" si="69"/>
        <v>0</v>
      </c>
      <c r="H611" s="34"/>
      <c r="I611" s="22"/>
      <c r="J611" s="19" t="s">
        <v>19</v>
      </c>
      <c r="K611" s="19"/>
      <c r="M611" s="4">
        <v>1</v>
      </c>
      <c r="N611" s="4">
        <v>1</v>
      </c>
    </row>
    <row r="612" spans="1:14" s="4" customFormat="1" ht="21.95" customHeight="1" x14ac:dyDescent="0.2">
      <c r="A612" s="19" t="s">
        <v>84</v>
      </c>
      <c r="B612" s="19">
        <f t="shared" si="70"/>
        <v>600</v>
      </c>
      <c r="C612" s="20" t="s">
        <v>269</v>
      </c>
      <c r="D612" s="21" t="s">
        <v>17</v>
      </c>
      <c r="E612" s="34">
        <v>79</v>
      </c>
      <c r="F612" s="34"/>
      <c r="G612" s="34">
        <f t="shared" si="69"/>
        <v>0</v>
      </c>
      <c r="H612" s="34"/>
      <c r="I612" s="22"/>
      <c r="J612" s="19" t="s">
        <v>19</v>
      </c>
      <c r="K612" s="19"/>
      <c r="M612" s="4">
        <v>82</v>
      </c>
      <c r="N612" s="4">
        <v>80</v>
      </c>
    </row>
    <row r="613" spans="1:14" s="4" customFormat="1" ht="21.95" customHeight="1" x14ac:dyDescent="0.2">
      <c r="A613" s="19" t="s">
        <v>84</v>
      </c>
      <c r="B613" s="19">
        <f>B611+1</f>
        <v>600</v>
      </c>
      <c r="C613" s="20" t="s">
        <v>274</v>
      </c>
      <c r="D613" s="21" t="s">
        <v>17</v>
      </c>
      <c r="E613" s="34">
        <v>1</v>
      </c>
      <c r="F613" s="34"/>
      <c r="G613" s="34">
        <f t="shared" si="69"/>
        <v>0</v>
      </c>
      <c r="H613" s="34"/>
      <c r="I613" s="22"/>
      <c r="J613" s="19" t="s">
        <v>19</v>
      </c>
      <c r="K613" s="19"/>
      <c r="M613" s="4">
        <v>0</v>
      </c>
      <c r="N613" s="4">
        <v>1</v>
      </c>
    </row>
    <row r="614" spans="1:14" s="4" customFormat="1" ht="21.95" customHeight="1" x14ac:dyDescent="0.2">
      <c r="A614" s="19" t="s">
        <v>84</v>
      </c>
      <c r="B614" s="19">
        <f>B612+1</f>
        <v>601</v>
      </c>
      <c r="C614" s="20" t="s">
        <v>270</v>
      </c>
      <c r="D614" s="21" t="s">
        <v>17</v>
      </c>
      <c r="E614" s="34">
        <v>71</v>
      </c>
      <c r="F614" s="34"/>
      <c r="G614" s="34">
        <f t="shared" si="69"/>
        <v>0</v>
      </c>
      <c r="H614" s="34"/>
      <c r="I614" s="22"/>
      <c r="J614" s="19" t="s">
        <v>19</v>
      </c>
      <c r="K614" s="19"/>
      <c r="M614" s="4">
        <v>71</v>
      </c>
      <c r="N614" s="4">
        <v>71</v>
      </c>
    </row>
    <row r="615" spans="1:14" s="4" customFormat="1" ht="21.95" customHeight="1" x14ac:dyDescent="0.2">
      <c r="A615" s="19" t="s">
        <v>84</v>
      </c>
      <c r="B615" s="19">
        <f t="shared" ref="B615:B617" si="71">B614+1</f>
        <v>602</v>
      </c>
      <c r="C615" s="20" t="s">
        <v>271</v>
      </c>
      <c r="D615" s="21" t="s">
        <v>17</v>
      </c>
      <c r="E615" s="34">
        <v>31</v>
      </c>
      <c r="F615" s="34"/>
      <c r="G615" s="34">
        <f t="shared" si="69"/>
        <v>0</v>
      </c>
      <c r="H615" s="34"/>
      <c r="I615" s="22"/>
      <c r="J615" s="19" t="s">
        <v>19</v>
      </c>
      <c r="K615" s="19"/>
      <c r="M615" s="4">
        <v>25</v>
      </c>
      <c r="N615" s="4">
        <v>30</v>
      </c>
    </row>
    <row r="616" spans="1:14" s="4" customFormat="1" ht="21.95" customHeight="1" x14ac:dyDescent="0.2">
      <c r="A616" s="19" t="s">
        <v>84</v>
      </c>
      <c r="B616" s="19">
        <f t="shared" si="71"/>
        <v>603</v>
      </c>
      <c r="C616" s="20" t="s">
        <v>272</v>
      </c>
      <c r="D616" s="21" t="s">
        <v>17</v>
      </c>
      <c r="E616" s="34">
        <v>156</v>
      </c>
      <c r="F616" s="34"/>
      <c r="G616" s="34">
        <f t="shared" si="69"/>
        <v>0</v>
      </c>
      <c r="H616" s="34"/>
      <c r="I616" s="22"/>
      <c r="J616" s="19" t="s">
        <v>19</v>
      </c>
      <c r="K616" s="19"/>
      <c r="M616" s="4">
        <v>126</v>
      </c>
      <c r="N616" s="4">
        <v>156</v>
      </c>
    </row>
    <row r="617" spans="1:14" s="4" customFormat="1" ht="36.75" customHeight="1" x14ac:dyDescent="0.2">
      <c r="A617" s="19" t="s">
        <v>84</v>
      </c>
      <c r="B617" s="19">
        <f t="shared" si="71"/>
        <v>604</v>
      </c>
      <c r="C617" s="20" t="s">
        <v>329</v>
      </c>
      <c r="D617" s="21" t="s">
        <v>21</v>
      </c>
      <c r="E617" s="34">
        <v>2</v>
      </c>
      <c r="F617" s="34"/>
      <c r="G617" s="34">
        <f t="shared" si="69"/>
        <v>0</v>
      </c>
      <c r="H617" s="34"/>
      <c r="I617" s="22"/>
      <c r="J617" s="19" t="s">
        <v>19</v>
      </c>
      <c r="K617" s="19"/>
      <c r="M617" s="4">
        <v>2</v>
      </c>
      <c r="N617" s="4">
        <v>2</v>
      </c>
    </row>
    <row r="618" spans="1:14" s="4" customFormat="1" ht="21.95" customHeight="1" x14ac:dyDescent="0.2">
      <c r="A618" s="15" t="s">
        <v>84</v>
      </c>
      <c r="B618" s="15">
        <f t="shared" si="68"/>
        <v>605</v>
      </c>
      <c r="C618" s="16" t="s">
        <v>275</v>
      </c>
      <c r="D618" s="15" t="s">
        <v>17</v>
      </c>
      <c r="E618" s="33">
        <f>E619</f>
        <v>289</v>
      </c>
      <c r="F618" s="33"/>
      <c r="G618" s="33">
        <f t="shared" si="69"/>
        <v>0</v>
      </c>
      <c r="H618" s="17"/>
      <c r="I618" s="18"/>
      <c r="J618" s="15" t="s">
        <v>18</v>
      </c>
      <c r="K618" s="15"/>
      <c r="M618" s="4">
        <v>289</v>
      </c>
      <c r="N618" s="4">
        <v>289</v>
      </c>
    </row>
    <row r="619" spans="1:14" s="4" customFormat="1" ht="21.95" customHeight="1" x14ac:dyDescent="0.2">
      <c r="A619" s="19" t="s">
        <v>84</v>
      </c>
      <c r="B619" s="19">
        <f t="shared" si="68"/>
        <v>606</v>
      </c>
      <c r="C619" s="20" t="s">
        <v>276</v>
      </c>
      <c r="D619" s="21" t="s">
        <v>17</v>
      </c>
      <c r="E619" s="34">
        <v>289</v>
      </c>
      <c r="F619" s="34"/>
      <c r="G619" s="34">
        <f t="shared" si="69"/>
        <v>0</v>
      </c>
      <c r="H619" s="34"/>
      <c r="I619" s="22"/>
      <c r="J619" s="19" t="s">
        <v>19</v>
      </c>
      <c r="K619" s="19"/>
      <c r="M619" s="4">
        <v>289</v>
      </c>
      <c r="N619" s="4">
        <v>289</v>
      </c>
    </row>
    <row r="620" spans="1:14" s="4" customFormat="1" ht="21.95" customHeight="1" x14ac:dyDescent="0.2">
      <c r="A620" s="15" t="s">
        <v>84</v>
      </c>
      <c r="B620" s="15">
        <f t="shared" si="68"/>
        <v>607</v>
      </c>
      <c r="C620" s="16" t="s">
        <v>155</v>
      </c>
      <c r="D620" s="15" t="s">
        <v>20</v>
      </c>
      <c r="E620" s="33">
        <f>E621</f>
        <v>27.1</v>
      </c>
      <c r="F620" s="33"/>
      <c r="G620" s="33">
        <f t="shared" si="69"/>
        <v>0</v>
      </c>
      <c r="H620" s="17"/>
      <c r="I620" s="18"/>
      <c r="J620" s="15" t="s">
        <v>18</v>
      </c>
      <c r="K620" s="15"/>
      <c r="M620" s="4">
        <v>25.8</v>
      </c>
      <c r="N620" s="4">
        <v>27.1</v>
      </c>
    </row>
    <row r="621" spans="1:14" s="4" customFormat="1" ht="21.95" customHeight="1" x14ac:dyDescent="0.2">
      <c r="A621" s="19" t="s">
        <v>84</v>
      </c>
      <c r="B621" s="19">
        <f t="shared" si="68"/>
        <v>608</v>
      </c>
      <c r="C621" s="20" t="s">
        <v>277</v>
      </c>
      <c r="D621" s="21" t="s">
        <v>20</v>
      </c>
      <c r="E621" s="34">
        <v>27.1</v>
      </c>
      <c r="F621" s="34"/>
      <c r="G621" s="34">
        <f t="shared" si="69"/>
        <v>0</v>
      </c>
      <c r="H621" s="34"/>
      <c r="I621" s="22"/>
      <c r="J621" s="19" t="s">
        <v>19</v>
      </c>
      <c r="K621" s="19"/>
      <c r="M621" s="4">
        <v>25.8</v>
      </c>
      <c r="N621" s="4">
        <v>27.1</v>
      </c>
    </row>
    <row r="622" spans="1:14" s="4" customFormat="1" ht="21.95" customHeight="1" x14ac:dyDescent="0.2">
      <c r="A622" s="15" t="s">
        <v>84</v>
      </c>
      <c r="B622" s="15">
        <f>B621+1</f>
        <v>609</v>
      </c>
      <c r="C622" s="16" t="s">
        <v>278</v>
      </c>
      <c r="D622" s="15" t="s">
        <v>20</v>
      </c>
      <c r="E622" s="33">
        <f>E597</f>
        <v>1177.3999999999999</v>
      </c>
      <c r="F622" s="33"/>
      <c r="G622" s="33">
        <f t="shared" si="69"/>
        <v>0</v>
      </c>
      <c r="H622" s="17"/>
      <c r="I622" s="18"/>
      <c r="J622" s="15" t="s">
        <v>18</v>
      </c>
      <c r="K622" s="15"/>
      <c r="M622" s="4">
        <v>1190.3</v>
      </c>
      <c r="N622" s="4">
        <v>1177.8</v>
      </c>
    </row>
    <row r="623" spans="1:14" s="4" customFormat="1" ht="21.95" customHeight="1" x14ac:dyDescent="0.2">
      <c r="A623" s="10" t="s">
        <v>84</v>
      </c>
      <c r="B623" s="10">
        <f t="shared" si="68"/>
        <v>610</v>
      </c>
      <c r="C623" s="11" t="s">
        <v>294</v>
      </c>
      <c r="D623" s="12"/>
      <c r="E623" s="13"/>
      <c r="F623" s="13"/>
      <c r="G623" s="13"/>
      <c r="H623" s="13"/>
      <c r="I623" s="14"/>
      <c r="J623" s="10" t="s">
        <v>16</v>
      </c>
      <c r="K623" s="10"/>
    </row>
    <row r="624" spans="1:14" s="4" customFormat="1" ht="21.95" customHeight="1" x14ac:dyDescent="0.2">
      <c r="A624" s="15" t="s">
        <v>84</v>
      </c>
      <c r="B624" s="15">
        <f t="shared" si="68"/>
        <v>611</v>
      </c>
      <c r="C624" s="16" t="s">
        <v>295</v>
      </c>
      <c r="D624" s="15" t="s">
        <v>17</v>
      </c>
      <c r="E624" s="33">
        <f>E625</f>
        <v>1</v>
      </c>
      <c r="F624" s="33"/>
      <c r="G624" s="33">
        <f t="shared" ref="G624:G631" si="72">E624*F624</f>
        <v>0</v>
      </c>
      <c r="H624" s="17"/>
      <c r="I624" s="18"/>
      <c r="J624" s="15" t="s">
        <v>18</v>
      </c>
      <c r="K624" s="15"/>
      <c r="M624" s="4">
        <v>1</v>
      </c>
      <c r="N624" s="4">
        <v>1</v>
      </c>
    </row>
    <row r="625" spans="1:14" s="4" customFormat="1" ht="45" customHeight="1" x14ac:dyDescent="0.2">
      <c r="A625" s="19" t="s">
        <v>84</v>
      </c>
      <c r="B625" s="19">
        <f>B624+1</f>
        <v>612</v>
      </c>
      <c r="C625" s="20" t="s">
        <v>296</v>
      </c>
      <c r="D625" s="21" t="s">
        <v>17</v>
      </c>
      <c r="E625" s="34">
        <v>1</v>
      </c>
      <c r="F625" s="34"/>
      <c r="G625" s="34">
        <f t="shared" si="72"/>
        <v>0</v>
      </c>
      <c r="H625" s="34"/>
      <c r="I625" s="22"/>
      <c r="J625" s="19" t="s">
        <v>19</v>
      </c>
      <c r="K625" s="19"/>
      <c r="M625" s="4">
        <v>1</v>
      </c>
      <c r="N625" s="4">
        <v>1</v>
      </c>
    </row>
    <row r="626" spans="1:14" s="4" customFormat="1" ht="21.95" customHeight="1" x14ac:dyDescent="0.2">
      <c r="A626" s="15" t="s">
        <v>84</v>
      </c>
      <c r="B626" s="15">
        <f t="shared" si="68"/>
        <v>613</v>
      </c>
      <c r="C626" s="61" t="s">
        <v>297</v>
      </c>
      <c r="D626" s="15" t="s">
        <v>17</v>
      </c>
      <c r="E626" s="33">
        <f>E627</f>
        <v>1</v>
      </c>
      <c r="F626" s="33"/>
      <c r="G626" s="33">
        <f t="shared" si="72"/>
        <v>0</v>
      </c>
      <c r="H626" s="17"/>
      <c r="I626" s="18"/>
      <c r="J626" s="15" t="s">
        <v>18</v>
      </c>
      <c r="K626" s="15"/>
      <c r="M626" s="4">
        <v>1</v>
      </c>
      <c r="N626" s="4">
        <v>1</v>
      </c>
    </row>
    <row r="627" spans="1:14" s="4" customFormat="1" ht="23.25" customHeight="1" x14ac:dyDescent="0.2">
      <c r="A627" s="19" t="s">
        <v>84</v>
      </c>
      <c r="B627" s="19">
        <f>B626+1</f>
        <v>614</v>
      </c>
      <c r="C627" s="20" t="s">
        <v>298</v>
      </c>
      <c r="D627" s="21" t="s">
        <v>17</v>
      </c>
      <c r="E627" s="34">
        <v>1</v>
      </c>
      <c r="F627" s="34"/>
      <c r="G627" s="34">
        <f t="shared" si="72"/>
        <v>0</v>
      </c>
      <c r="H627" s="34"/>
      <c r="I627" s="22"/>
      <c r="J627" s="19" t="s">
        <v>19</v>
      </c>
      <c r="K627" s="19"/>
      <c r="M627" s="4">
        <v>1</v>
      </c>
      <c r="N627" s="4">
        <v>1</v>
      </c>
    </row>
    <row r="628" spans="1:14" s="4" customFormat="1" ht="21.95" customHeight="1" x14ac:dyDescent="0.2">
      <c r="A628" s="62" t="s">
        <v>84</v>
      </c>
      <c r="B628" s="62">
        <f t="shared" si="68"/>
        <v>615</v>
      </c>
      <c r="C628" s="61" t="s">
        <v>299</v>
      </c>
      <c r="D628" s="62" t="s">
        <v>17</v>
      </c>
      <c r="E628" s="63">
        <f>E629</f>
        <v>1</v>
      </c>
      <c r="F628" s="63"/>
      <c r="G628" s="63">
        <f t="shared" si="72"/>
        <v>0</v>
      </c>
      <c r="H628" s="64"/>
      <c r="I628" s="65"/>
      <c r="J628" s="62" t="s">
        <v>18</v>
      </c>
      <c r="K628" s="62"/>
      <c r="M628" s="4">
        <v>1</v>
      </c>
      <c r="N628" s="4">
        <v>1</v>
      </c>
    </row>
    <row r="629" spans="1:14" s="4" customFormat="1" ht="21.95" customHeight="1" x14ac:dyDescent="0.2">
      <c r="A629" s="19" t="s">
        <v>84</v>
      </c>
      <c r="B629" s="19">
        <f>B628+1</f>
        <v>616</v>
      </c>
      <c r="C629" s="20" t="s">
        <v>300</v>
      </c>
      <c r="D629" s="21" t="s">
        <v>17</v>
      </c>
      <c r="E629" s="34">
        <v>1</v>
      </c>
      <c r="F629" s="34"/>
      <c r="G629" s="34">
        <f t="shared" si="72"/>
        <v>0</v>
      </c>
      <c r="H629" s="34"/>
      <c r="I629" s="22"/>
      <c r="J629" s="19" t="s">
        <v>19</v>
      </c>
      <c r="K629" s="19"/>
      <c r="M629" s="4">
        <v>1</v>
      </c>
      <c r="N629" s="4">
        <v>1</v>
      </c>
    </row>
    <row r="630" spans="1:14" s="4" customFormat="1" ht="21.95" customHeight="1" x14ac:dyDescent="0.2">
      <c r="A630" s="62" t="s">
        <v>84</v>
      </c>
      <c r="B630" s="62">
        <f t="shared" si="68"/>
        <v>617</v>
      </c>
      <c r="C630" s="61" t="s">
        <v>301</v>
      </c>
      <c r="D630" s="62" t="s">
        <v>17</v>
      </c>
      <c r="E630" s="63">
        <f>E631</f>
        <v>1</v>
      </c>
      <c r="F630" s="63"/>
      <c r="G630" s="63">
        <f t="shared" si="72"/>
        <v>0</v>
      </c>
      <c r="H630" s="64"/>
      <c r="I630" s="65"/>
      <c r="J630" s="62" t="s">
        <v>18</v>
      </c>
      <c r="K630" s="62"/>
      <c r="M630" s="4">
        <v>1</v>
      </c>
      <c r="N630" s="4">
        <v>1</v>
      </c>
    </row>
    <row r="631" spans="1:14" s="4" customFormat="1" ht="21.95" customHeight="1" x14ac:dyDescent="0.2">
      <c r="A631" s="19" t="s">
        <v>84</v>
      </c>
      <c r="B631" s="19">
        <f>B630+1</f>
        <v>618</v>
      </c>
      <c r="C631" s="20" t="s">
        <v>302</v>
      </c>
      <c r="D631" s="21" t="s">
        <v>17</v>
      </c>
      <c r="E631" s="34">
        <v>1</v>
      </c>
      <c r="F631" s="34"/>
      <c r="G631" s="34">
        <f t="shared" si="72"/>
        <v>0</v>
      </c>
      <c r="H631" s="34"/>
      <c r="I631" s="22"/>
      <c r="J631" s="19" t="s">
        <v>19</v>
      </c>
      <c r="K631" s="19"/>
      <c r="M631" s="4">
        <v>1</v>
      </c>
      <c r="N631" s="4">
        <v>1</v>
      </c>
    </row>
    <row r="632" spans="1:14" s="4" customFormat="1" ht="21.95" customHeight="1" x14ac:dyDescent="0.2">
      <c r="A632" s="10" t="s">
        <v>85</v>
      </c>
      <c r="B632" s="10">
        <f>B631+1</f>
        <v>619</v>
      </c>
      <c r="C632" s="11" t="s">
        <v>279</v>
      </c>
      <c r="D632" s="12"/>
      <c r="E632" s="13"/>
      <c r="F632" s="13"/>
      <c r="G632" s="13"/>
      <c r="H632" s="13"/>
      <c r="I632" s="14"/>
      <c r="J632" s="10" t="s">
        <v>16</v>
      </c>
      <c r="K632" s="10"/>
    </row>
    <row r="633" spans="1:14" s="4" customFormat="1" ht="21.95" customHeight="1" x14ac:dyDescent="0.2">
      <c r="A633" s="15" t="s">
        <v>85</v>
      </c>
      <c r="B633" s="15">
        <f t="shared" si="68"/>
        <v>620</v>
      </c>
      <c r="C633" s="16" t="s">
        <v>280</v>
      </c>
      <c r="D633" s="15" t="s">
        <v>20</v>
      </c>
      <c r="E633" s="33">
        <f>SUM(E634:E637)</f>
        <v>759.3</v>
      </c>
      <c r="F633" s="33"/>
      <c r="G633" s="33">
        <f t="shared" ref="G633:G661" si="73">E633*F633</f>
        <v>0</v>
      </c>
      <c r="H633" s="17"/>
      <c r="I633" s="18"/>
      <c r="J633" s="15" t="s">
        <v>18</v>
      </c>
      <c r="K633" s="15"/>
      <c r="M633" s="4">
        <v>207.4</v>
      </c>
      <c r="N633" s="4">
        <v>768.30000000000007</v>
      </c>
    </row>
    <row r="634" spans="1:14" s="4" customFormat="1" ht="21.95" customHeight="1" x14ac:dyDescent="0.2">
      <c r="A634" s="19" t="s">
        <v>85</v>
      </c>
      <c r="B634" s="19">
        <f>B633+1</f>
        <v>621</v>
      </c>
      <c r="C634" s="20" t="s">
        <v>281</v>
      </c>
      <c r="D634" s="21" t="s">
        <v>20</v>
      </c>
      <c r="E634" s="34">
        <v>209.2</v>
      </c>
      <c r="F634" s="34"/>
      <c r="G634" s="34">
        <f t="shared" si="73"/>
        <v>0</v>
      </c>
      <c r="H634" s="34"/>
      <c r="I634" s="22"/>
      <c r="J634" s="19" t="s">
        <v>19</v>
      </c>
      <c r="K634" s="19"/>
      <c r="M634" s="4">
        <v>195.6</v>
      </c>
      <c r="N634" s="4">
        <v>232.9</v>
      </c>
    </row>
    <row r="635" spans="1:14" s="4" customFormat="1" ht="21.95" customHeight="1" x14ac:dyDescent="0.2">
      <c r="A635" s="19" t="s">
        <v>85</v>
      </c>
      <c r="B635" s="19">
        <f t="shared" ref="B635:B661" si="74">B634+1</f>
        <v>622</v>
      </c>
      <c r="C635" s="20" t="s">
        <v>282</v>
      </c>
      <c r="D635" s="21" t="s">
        <v>20</v>
      </c>
      <c r="E635" s="34">
        <v>11</v>
      </c>
      <c r="F635" s="34"/>
      <c r="G635" s="34">
        <f t="shared" si="73"/>
        <v>0</v>
      </c>
      <c r="H635" s="34"/>
      <c r="I635" s="22"/>
      <c r="J635" s="19" t="s">
        <v>19</v>
      </c>
      <c r="K635" s="19"/>
      <c r="M635" s="4">
        <v>11.8</v>
      </c>
      <c r="N635" s="4">
        <v>10.9</v>
      </c>
    </row>
    <row r="636" spans="1:14" s="4" customFormat="1" ht="21.95" customHeight="1" x14ac:dyDescent="0.2">
      <c r="A636" s="19" t="s">
        <v>85</v>
      </c>
      <c r="B636" s="19">
        <f t="shared" si="74"/>
        <v>623</v>
      </c>
      <c r="C636" s="20" t="s">
        <v>307</v>
      </c>
      <c r="D636" s="21" t="s">
        <v>20</v>
      </c>
      <c r="E636" s="34">
        <v>300.8</v>
      </c>
      <c r="F636" s="34"/>
      <c r="G636" s="34">
        <f t="shared" si="73"/>
        <v>0</v>
      </c>
      <c r="H636" s="34"/>
      <c r="I636" s="22"/>
      <c r="J636" s="19" t="s">
        <v>19</v>
      </c>
      <c r="K636" s="19"/>
      <c r="M636" s="4">
        <v>0</v>
      </c>
      <c r="N636" s="42">
        <v>305.89999999999998</v>
      </c>
    </row>
    <row r="637" spans="1:14" s="4" customFormat="1" ht="21.95" customHeight="1" x14ac:dyDescent="0.2">
      <c r="A637" s="19" t="s">
        <v>85</v>
      </c>
      <c r="B637" s="19">
        <f t="shared" si="74"/>
        <v>624</v>
      </c>
      <c r="C637" s="20" t="s">
        <v>308</v>
      </c>
      <c r="D637" s="21" t="s">
        <v>20</v>
      </c>
      <c r="E637" s="34">
        <v>238.3</v>
      </c>
      <c r="F637" s="34"/>
      <c r="G637" s="34">
        <f t="shared" si="73"/>
        <v>0</v>
      </c>
      <c r="H637" s="34"/>
      <c r="I637" s="22"/>
      <c r="J637" s="19" t="s">
        <v>19</v>
      </c>
      <c r="K637" s="19"/>
      <c r="M637" s="4">
        <v>0</v>
      </c>
      <c r="N637" s="4">
        <v>218.6</v>
      </c>
    </row>
    <row r="638" spans="1:14" s="4" customFormat="1" ht="40.5" customHeight="1" x14ac:dyDescent="0.2">
      <c r="A638" s="19" t="s">
        <v>85</v>
      </c>
      <c r="B638" s="19">
        <f t="shared" si="74"/>
        <v>625</v>
      </c>
      <c r="C638" s="20" t="s">
        <v>329</v>
      </c>
      <c r="D638" s="21" t="s">
        <v>21</v>
      </c>
      <c r="E638" s="34">
        <v>1</v>
      </c>
      <c r="F638" s="34"/>
      <c r="G638" s="34">
        <f t="shared" si="73"/>
        <v>0</v>
      </c>
      <c r="H638" s="34"/>
      <c r="I638" s="22"/>
      <c r="J638" s="19" t="s">
        <v>19</v>
      </c>
      <c r="K638" s="19"/>
      <c r="M638" s="4">
        <v>1</v>
      </c>
      <c r="N638" s="4">
        <v>1</v>
      </c>
    </row>
    <row r="639" spans="1:14" s="4" customFormat="1" ht="21.95" customHeight="1" x14ac:dyDescent="0.2">
      <c r="A639" s="19" t="s">
        <v>85</v>
      </c>
      <c r="B639" s="19">
        <f t="shared" si="74"/>
        <v>626</v>
      </c>
      <c r="C639" s="20" t="s">
        <v>283</v>
      </c>
      <c r="D639" s="21" t="s">
        <v>17</v>
      </c>
      <c r="E639" s="34">
        <v>18</v>
      </c>
      <c r="F639" s="34"/>
      <c r="G639" s="34">
        <f t="shared" si="73"/>
        <v>0</v>
      </c>
      <c r="H639" s="34"/>
      <c r="I639" s="22"/>
      <c r="J639" s="19" t="s">
        <v>19</v>
      </c>
      <c r="K639" s="19"/>
      <c r="M639" s="4">
        <v>15</v>
      </c>
      <c r="N639" s="4">
        <v>22</v>
      </c>
    </row>
    <row r="640" spans="1:14" s="4" customFormat="1" ht="21.95" customHeight="1" x14ac:dyDescent="0.2">
      <c r="A640" s="19" t="s">
        <v>85</v>
      </c>
      <c r="B640" s="19">
        <f t="shared" si="74"/>
        <v>627</v>
      </c>
      <c r="C640" s="20" t="s">
        <v>284</v>
      </c>
      <c r="D640" s="21" t="s">
        <v>17</v>
      </c>
      <c r="E640" s="34">
        <v>11</v>
      </c>
      <c r="F640" s="34"/>
      <c r="G640" s="34">
        <f t="shared" si="73"/>
        <v>0</v>
      </c>
      <c r="H640" s="34"/>
      <c r="I640" s="22"/>
      <c r="J640" s="19" t="s">
        <v>19</v>
      </c>
      <c r="K640" s="19"/>
      <c r="M640" s="4">
        <v>9</v>
      </c>
      <c r="N640" s="4">
        <v>15</v>
      </c>
    </row>
    <row r="641" spans="1:14" s="4" customFormat="1" ht="21.95" customHeight="1" x14ac:dyDescent="0.2">
      <c r="A641" s="19" t="s">
        <v>85</v>
      </c>
      <c r="B641" s="19">
        <f t="shared" si="74"/>
        <v>628</v>
      </c>
      <c r="C641" s="20" t="s">
        <v>285</v>
      </c>
      <c r="D641" s="21" t="s">
        <v>17</v>
      </c>
      <c r="E641" s="34">
        <v>4</v>
      </c>
      <c r="F641" s="34"/>
      <c r="G641" s="34">
        <f t="shared" si="73"/>
        <v>0</v>
      </c>
      <c r="H641" s="34"/>
      <c r="I641" s="22"/>
      <c r="J641" s="19" t="s">
        <v>19</v>
      </c>
      <c r="K641" s="19"/>
      <c r="M641" s="4">
        <v>4</v>
      </c>
      <c r="N641" s="4">
        <v>4</v>
      </c>
    </row>
    <row r="642" spans="1:14" s="4" customFormat="1" ht="21.95" customHeight="1" x14ac:dyDescent="0.2">
      <c r="A642" s="19" t="s">
        <v>85</v>
      </c>
      <c r="B642" s="19">
        <f t="shared" si="74"/>
        <v>629</v>
      </c>
      <c r="C642" s="20" t="s">
        <v>267</v>
      </c>
      <c r="D642" s="21" t="s">
        <v>17</v>
      </c>
      <c r="E642" s="34">
        <v>4</v>
      </c>
      <c r="F642" s="34"/>
      <c r="G642" s="34">
        <f t="shared" si="73"/>
        <v>0</v>
      </c>
      <c r="H642" s="34"/>
      <c r="I642" s="22"/>
      <c r="J642" s="19" t="s">
        <v>19</v>
      </c>
      <c r="K642" s="19"/>
      <c r="M642" s="4">
        <v>4</v>
      </c>
      <c r="N642" s="4">
        <v>4</v>
      </c>
    </row>
    <row r="643" spans="1:14" s="4" customFormat="1" ht="21.95" customHeight="1" x14ac:dyDescent="0.2">
      <c r="A643" s="19" t="s">
        <v>85</v>
      </c>
      <c r="B643" s="19">
        <f t="shared" si="74"/>
        <v>630</v>
      </c>
      <c r="C643" s="20" t="s">
        <v>286</v>
      </c>
      <c r="D643" s="21" t="s">
        <v>17</v>
      </c>
      <c r="E643" s="34">
        <v>7</v>
      </c>
      <c r="F643" s="34"/>
      <c r="G643" s="34">
        <f t="shared" si="73"/>
        <v>0</v>
      </c>
      <c r="H643" s="34"/>
      <c r="I643" s="22"/>
      <c r="J643" s="19" t="s">
        <v>19</v>
      </c>
      <c r="K643" s="19"/>
      <c r="M643" s="4">
        <v>7</v>
      </c>
      <c r="N643" s="4">
        <v>7</v>
      </c>
    </row>
    <row r="644" spans="1:14" s="4" customFormat="1" ht="21.95" customHeight="1" x14ac:dyDescent="0.2">
      <c r="A644" s="19" t="s">
        <v>85</v>
      </c>
      <c r="B644" s="19">
        <f t="shared" si="74"/>
        <v>631</v>
      </c>
      <c r="C644" s="20" t="s">
        <v>287</v>
      </c>
      <c r="D644" s="21" t="s">
        <v>17</v>
      </c>
      <c r="E644" s="34">
        <v>1</v>
      </c>
      <c r="F644" s="34"/>
      <c r="G644" s="34">
        <f t="shared" si="73"/>
        <v>0</v>
      </c>
      <c r="H644" s="34"/>
      <c r="I644" s="22"/>
      <c r="J644" s="19" t="s">
        <v>19</v>
      </c>
      <c r="K644" s="19"/>
      <c r="M644" s="4">
        <v>1</v>
      </c>
      <c r="N644" s="4">
        <v>1</v>
      </c>
    </row>
    <row r="645" spans="1:14" s="4" customFormat="1" ht="21.95" customHeight="1" x14ac:dyDescent="0.2">
      <c r="A645" s="19" t="s">
        <v>85</v>
      </c>
      <c r="B645" s="19">
        <f t="shared" si="74"/>
        <v>632</v>
      </c>
      <c r="C645" s="20" t="s">
        <v>305</v>
      </c>
      <c r="D645" s="21" t="s">
        <v>17</v>
      </c>
      <c r="E645" s="34">
        <v>62</v>
      </c>
      <c r="F645" s="34"/>
      <c r="G645" s="34">
        <f t="shared" si="73"/>
        <v>0</v>
      </c>
      <c r="H645" s="34"/>
      <c r="I645" s="22"/>
      <c r="J645" s="19" t="s">
        <v>19</v>
      </c>
      <c r="K645" s="19"/>
      <c r="M645" s="4">
        <v>0</v>
      </c>
      <c r="N645" s="4">
        <v>59</v>
      </c>
    </row>
    <row r="646" spans="1:14" s="4" customFormat="1" ht="21.95" customHeight="1" x14ac:dyDescent="0.2">
      <c r="A646" s="19" t="s">
        <v>85</v>
      </c>
      <c r="B646" s="19">
        <f t="shared" si="74"/>
        <v>633</v>
      </c>
      <c r="C646" s="20" t="s">
        <v>75</v>
      </c>
      <c r="D646" s="21" t="s">
        <v>17</v>
      </c>
      <c r="E646" s="34">
        <v>85</v>
      </c>
      <c r="F646" s="34"/>
      <c r="G646" s="34">
        <f t="shared" si="73"/>
        <v>0</v>
      </c>
      <c r="H646" s="34"/>
      <c r="I646" s="22"/>
      <c r="J646" s="19" t="s">
        <v>19</v>
      </c>
      <c r="K646" s="19"/>
      <c r="M646" s="4">
        <v>0</v>
      </c>
      <c r="N646" s="4">
        <v>85</v>
      </c>
    </row>
    <row r="647" spans="1:14" s="4" customFormat="1" ht="21.95" customHeight="1" x14ac:dyDescent="0.2">
      <c r="A647" s="19" t="s">
        <v>85</v>
      </c>
      <c r="B647" s="19">
        <f t="shared" si="74"/>
        <v>634</v>
      </c>
      <c r="C647" s="20" t="s">
        <v>306</v>
      </c>
      <c r="D647" s="21" t="s">
        <v>17</v>
      </c>
      <c r="E647" s="34">
        <v>4</v>
      </c>
      <c r="F647" s="34"/>
      <c r="G647" s="34">
        <f t="shared" si="73"/>
        <v>0</v>
      </c>
      <c r="H647" s="34"/>
      <c r="I647" s="22"/>
      <c r="J647" s="19" t="s">
        <v>19</v>
      </c>
      <c r="K647" s="19"/>
      <c r="M647" s="4">
        <v>0</v>
      </c>
      <c r="N647" s="4">
        <v>5</v>
      </c>
    </row>
    <row r="648" spans="1:14" s="4" customFormat="1" ht="21.95" customHeight="1" x14ac:dyDescent="0.2">
      <c r="A648" s="19" t="s">
        <v>85</v>
      </c>
      <c r="B648" s="19">
        <f t="shared" si="74"/>
        <v>635</v>
      </c>
      <c r="C648" s="20" t="s">
        <v>288</v>
      </c>
      <c r="D648" s="21" t="s">
        <v>17</v>
      </c>
      <c r="E648" s="34">
        <v>10</v>
      </c>
      <c r="F648" s="34"/>
      <c r="G648" s="34">
        <f t="shared" si="73"/>
        <v>0</v>
      </c>
      <c r="H648" s="34"/>
      <c r="I648" s="22"/>
      <c r="J648" s="19" t="s">
        <v>19</v>
      </c>
      <c r="K648" s="19"/>
      <c r="M648" s="4">
        <v>7</v>
      </c>
      <c r="N648" s="4">
        <v>12</v>
      </c>
    </row>
    <row r="649" spans="1:14" s="4" customFormat="1" ht="21.95" customHeight="1" x14ac:dyDescent="0.2">
      <c r="A649" s="19" t="s">
        <v>85</v>
      </c>
      <c r="B649" s="19">
        <f t="shared" si="74"/>
        <v>636</v>
      </c>
      <c r="C649" s="20" t="s">
        <v>289</v>
      </c>
      <c r="D649" s="21" t="s">
        <v>17</v>
      </c>
      <c r="E649" s="34">
        <v>4</v>
      </c>
      <c r="F649" s="34"/>
      <c r="G649" s="34">
        <f t="shared" si="73"/>
        <v>0</v>
      </c>
      <c r="H649" s="34"/>
      <c r="I649" s="22"/>
      <c r="J649" s="19" t="s">
        <v>19</v>
      </c>
      <c r="K649" s="19"/>
      <c r="M649" s="4">
        <v>4</v>
      </c>
      <c r="N649" s="4">
        <v>4</v>
      </c>
    </row>
    <row r="650" spans="1:14" s="4" customFormat="1" ht="21.95" customHeight="1" x14ac:dyDescent="0.2">
      <c r="A650" s="19" t="s">
        <v>85</v>
      </c>
      <c r="B650" s="19">
        <f t="shared" si="74"/>
        <v>637</v>
      </c>
      <c r="C650" s="20" t="s">
        <v>290</v>
      </c>
      <c r="D650" s="21" t="s">
        <v>17</v>
      </c>
      <c r="E650" s="34">
        <v>5</v>
      </c>
      <c r="F650" s="34"/>
      <c r="G650" s="34">
        <f t="shared" si="73"/>
        <v>0</v>
      </c>
      <c r="H650" s="34"/>
      <c r="I650" s="22"/>
      <c r="J650" s="19" t="s">
        <v>19</v>
      </c>
      <c r="K650" s="19"/>
      <c r="M650" s="4">
        <v>5</v>
      </c>
      <c r="N650" s="4">
        <v>5</v>
      </c>
    </row>
    <row r="651" spans="1:14" s="4" customFormat="1" ht="21.95" customHeight="1" x14ac:dyDescent="0.2">
      <c r="A651" s="19" t="s">
        <v>85</v>
      </c>
      <c r="B651" s="19">
        <f t="shared" si="74"/>
        <v>638</v>
      </c>
      <c r="C651" s="20" t="s">
        <v>291</v>
      </c>
      <c r="D651" s="21" t="s">
        <v>17</v>
      </c>
      <c r="E651" s="34">
        <v>1</v>
      </c>
      <c r="F651" s="34"/>
      <c r="G651" s="34">
        <f t="shared" si="73"/>
        <v>0</v>
      </c>
      <c r="H651" s="34"/>
      <c r="I651" s="22"/>
      <c r="J651" s="19" t="s">
        <v>19</v>
      </c>
      <c r="K651" s="19"/>
      <c r="M651" s="4">
        <v>1</v>
      </c>
      <c r="N651" s="4">
        <v>1</v>
      </c>
    </row>
    <row r="652" spans="1:14" s="4" customFormat="1" ht="21.95" customHeight="1" x14ac:dyDescent="0.2">
      <c r="A652" s="19" t="s">
        <v>85</v>
      </c>
      <c r="B652" s="19">
        <f t="shared" si="74"/>
        <v>639</v>
      </c>
      <c r="C652" s="20" t="s">
        <v>292</v>
      </c>
      <c r="D652" s="21" t="s">
        <v>17</v>
      </c>
      <c r="E652" s="34">
        <v>2</v>
      </c>
      <c r="F652" s="34"/>
      <c r="G652" s="34">
        <f t="shared" si="73"/>
        <v>0</v>
      </c>
      <c r="H652" s="34"/>
      <c r="I652" s="22"/>
      <c r="J652" s="19" t="s">
        <v>19</v>
      </c>
      <c r="K652" s="19"/>
      <c r="M652" s="4">
        <v>2</v>
      </c>
      <c r="N652" s="4">
        <v>2</v>
      </c>
    </row>
    <row r="653" spans="1:14" s="4" customFormat="1" ht="21.95" customHeight="1" x14ac:dyDescent="0.2">
      <c r="A653" s="19" t="s">
        <v>85</v>
      </c>
      <c r="B653" s="19">
        <f t="shared" si="74"/>
        <v>640</v>
      </c>
      <c r="C653" s="20" t="s">
        <v>335</v>
      </c>
      <c r="D653" s="21" t="s">
        <v>17</v>
      </c>
      <c r="E653" s="34">
        <v>2</v>
      </c>
      <c r="F653" s="34"/>
      <c r="G653" s="34">
        <f t="shared" ref="G653:G654" si="75">E653*F653</f>
        <v>0</v>
      </c>
      <c r="H653" s="34"/>
      <c r="I653" s="22"/>
      <c r="J653" s="19" t="s">
        <v>19</v>
      </c>
      <c r="K653" s="19"/>
      <c r="M653" s="4">
        <v>0</v>
      </c>
      <c r="N653" s="4">
        <v>0</v>
      </c>
    </row>
    <row r="654" spans="1:14" s="4" customFormat="1" ht="21.95" customHeight="1" x14ac:dyDescent="0.2">
      <c r="A654" s="19" t="s">
        <v>85</v>
      </c>
      <c r="B654" s="19">
        <f t="shared" si="74"/>
        <v>641</v>
      </c>
      <c r="C654" s="20" t="s">
        <v>336</v>
      </c>
      <c r="D654" s="21" t="s">
        <v>17</v>
      </c>
      <c r="E654" s="34">
        <v>3</v>
      </c>
      <c r="F654" s="34"/>
      <c r="G654" s="34">
        <f t="shared" si="75"/>
        <v>0</v>
      </c>
      <c r="H654" s="34"/>
      <c r="I654" s="22"/>
      <c r="J654" s="19" t="s">
        <v>19</v>
      </c>
      <c r="K654" s="19"/>
      <c r="M654" s="4">
        <v>0</v>
      </c>
      <c r="N654" s="4">
        <v>0</v>
      </c>
    </row>
    <row r="655" spans="1:14" s="4" customFormat="1" ht="21.95" customHeight="1" x14ac:dyDescent="0.2">
      <c r="A655" s="19" t="s">
        <v>85</v>
      </c>
      <c r="B655" s="19">
        <f t="shared" si="74"/>
        <v>642</v>
      </c>
      <c r="C655" s="20" t="s">
        <v>303</v>
      </c>
      <c r="D655" s="21" t="s">
        <v>17</v>
      </c>
      <c r="E655" s="34">
        <v>7</v>
      </c>
      <c r="F655" s="34"/>
      <c r="G655" s="34">
        <f t="shared" si="73"/>
        <v>0</v>
      </c>
      <c r="H655" s="34"/>
      <c r="I655" s="22"/>
      <c r="J655" s="19" t="s">
        <v>19</v>
      </c>
      <c r="K655" s="19"/>
      <c r="M655" s="4">
        <v>0</v>
      </c>
      <c r="N655" s="4">
        <v>2</v>
      </c>
    </row>
    <row r="656" spans="1:14" s="4" customFormat="1" ht="21.95" customHeight="1" x14ac:dyDescent="0.2">
      <c r="A656" s="19" t="s">
        <v>85</v>
      </c>
      <c r="B656" s="19">
        <f t="shared" si="74"/>
        <v>643</v>
      </c>
      <c r="C656" s="20" t="s">
        <v>304</v>
      </c>
      <c r="D656" s="21" t="s">
        <v>17</v>
      </c>
      <c r="E656" s="34">
        <v>34</v>
      </c>
      <c r="F656" s="34"/>
      <c r="G656" s="34">
        <f t="shared" si="73"/>
        <v>0</v>
      </c>
      <c r="H656" s="34"/>
      <c r="I656" s="22"/>
      <c r="J656" s="19" t="s">
        <v>19</v>
      </c>
      <c r="K656" s="19"/>
      <c r="M656" s="4">
        <v>0</v>
      </c>
      <c r="N656" s="4">
        <v>24</v>
      </c>
    </row>
    <row r="657" spans="1:15" s="4" customFormat="1" ht="21.95" customHeight="1" x14ac:dyDescent="0.2">
      <c r="A657" s="19" t="s">
        <v>85</v>
      </c>
      <c r="B657" s="19">
        <f t="shared" si="74"/>
        <v>644</v>
      </c>
      <c r="C657" s="20" t="s">
        <v>311</v>
      </c>
      <c r="D657" s="21" t="s">
        <v>17</v>
      </c>
      <c r="E657" s="34">
        <v>150</v>
      </c>
      <c r="F657" s="34"/>
      <c r="G657" s="34">
        <f t="shared" si="73"/>
        <v>0</v>
      </c>
      <c r="H657" s="34"/>
      <c r="I657" s="22"/>
      <c r="J657" s="19" t="s">
        <v>19</v>
      </c>
      <c r="K657" s="19"/>
      <c r="M657" s="4">
        <v>0</v>
      </c>
      <c r="N657" s="4">
        <v>149</v>
      </c>
    </row>
    <row r="658" spans="1:15" s="4" customFormat="1" ht="21.95" customHeight="1" x14ac:dyDescent="0.2">
      <c r="A658" s="47" t="s">
        <v>85</v>
      </c>
      <c r="B658" s="47">
        <f t="shared" si="74"/>
        <v>645</v>
      </c>
      <c r="C658" s="48" t="s">
        <v>312</v>
      </c>
      <c r="D658" s="49" t="s">
        <v>17</v>
      </c>
      <c r="E658" s="51"/>
      <c r="F658" s="51"/>
      <c r="G658" s="51">
        <f t="shared" si="73"/>
        <v>0</v>
      </c>
      <c r="H658" s="51"/>
      <c r="I658" s="52"/>
      <c r="J658" s="47" t="s">
        <v>19</v>
      </c>
      <c r="K658" s="47"/>
      <c r="M658" s="4">
        <v>0</v>
      </c>
      <c r="N658" s="4">
        <v>1</v>
      </c>
    </row>
    <row r="659" spans="1:15" s="4" customFormat="1" ht="21.95" customHeight="1" x14ac:dyDescent="0.2">
      <c r="A659" s="19" t="s">
        <v>85</v>
      </c>
      <c r="B659" s="19">
        <f t="shared" si="74"/>
        <v>646</v>
      </c>
      <c r="C659" s="20" t="s">
        <v>313</v>
      </c>
      <c r="D659" s="21" t="s">
        <v>17</v>
      </c>
      <c r="E659" s="34">
        <v>8</v>
      </c>
      <c r="F659" s="34"/>
      <c r="G659" s="34">
        <f t="shared" si="73"/>
        <v>0</v>
      </c>
      <c r="H659" s="34"/>
      <c r="I659" s="22"/>
      <c r="J659" s="19" t="s">
        <v>19</v>
      </c>
      <c r="K659" s="19"/>
      <c r="M659" s="4">
        <v>0</v>
      </c>
      <c r="N659" s="4">
        <v>8</v>
      </c>
    </row>
    <row r="660" spans="1:15" s="4" customFormat="1" ht="21.95" customHeight="1" x14ac:dyDescent="0.2">
      <c r="A660" s="19" t="s">
        <v>85</v>
      </c>
      <c r="B660" s="19">
        <f t="shared" si="74"/>
        <v>647</v>
      </c>
      <c r="C660" s="20" t="s">
        <v>337</v>
      </c>
      <c r="D660" s="21" t="s">
        <v>17</v>
      </c>
      <c r="E660" s="34">
        <v>12</v>
      </c>
      <c r="F660" s="34"/>
      <c r="G660" s="34">
        <f t="shared" si="73"/>
        <v>0</v>
      </c>
      <c r="H660" s="34"/>
      <c r="I660" s="22"/>
      <c r="J660" s="19" t="s">
        <v>19</v>
      </c>
      <c r="K660" s="19"/>
      <c r="M660" s="4">
        <v>0</v>
      </c>
      <c r="N660" s="4">
        <v>0</v>
      </c>
    </row>
    <row r="661" spans="1:15" s="4" customFormat="1" ht="21.95" customHeight="1" x14ac:dyDescent="0.2">
      <c r="A661" s="19" t="s">
        <v>85</v>
      </c>
      <c r="B661" s="19">
        <f t="shared" si="74"/>
        <v>648</v>
      </c>
      <c r="C661" s="20" t="s">
        <v>338</v>
      </c>
      <c r="D661" s="21" t="s">
        <v>17</v>
      </c>
      <c r="E661" s="34">
        <v>1</v>
      </c>
      <c r="F661" s="34"/>
      <c r="G661" s="34">
        <f t="shared" si="73"/>
        <v>0</v>
      </c>
      <c r="H661" s="34"/>
      <c r="I661" s="22"/>
      <c r="J661" s="19" t="s">
        <v>19</v>
      </c>
      <c r="K661" s="19"/>
      <c r="M661" s="4">
        <v>0</v>
      </c>
      <c r="N661" s="4">
        <v>0</v>
      </c>
    </row>
    <row r="662" spans="1:15" s="4" customFormat="1" ht="21.95" customHeight="1" x14ac:dyDescent="0.2">
      <c r="A662" s="47" t="s">
        <v>85</v>
      </c>
      <c r="B662" s="47">
        <f>B661+1</f>
        <v>649</v>
      </c>
      <c r="C662" s="48" t="s">
        <v>293</v>
      </c>
      <c r="D662" s="49" t="s">
        <v>17</v>
      </c>
      <c r="E662" s="51"/>
      <c r="F662" s="51"/>
      <c r="G662" s="51">
        <f>E662*F662</f>
        <v>0</v>
      </c>
      <c r="H662" s="51"/>
      <c r="I662" s="52"/>
      <c r="J662" s="47" t="s">
        <v>19</v>
      </c>
      <c r="K662" s="47"/>
      <c r="M662" s="4">
        <v>13</v>
      </c>
      <c r="N662" s="4">
        <v>13</v>
      </c>
    </row>
    <row r="663" spans="1:15" s="4" customFormat="1" ht="21.95" customHeight="1" x14ac:dyDescent="0.2">
      <c r="A663" s="54" t="s">
        <v>85</v>
      </c>
      <c r="B663" s="54">
        <f t="shared" si="68"/>
        <v>650</v>
      </c>
      <c r="C663" s="55" t="s">
        <v>275</v>
      </c>
      <c r="D663" s="54" t="s">
        <v>17</v>
      </c>
      <c r="E663" s="60">
        <f>E664</f>
        <v>0</v>
      </c>
      <c r="F663" s="56"/>
      <c r="G663" s="56">
        <f t="shared" ref="G663:G665" si="76">E663*F663</f>
        <v>0</v>
      </c>
      <c r="H663" s="57"/>
      <c r="I663" s="58"/>
      <c r="J663" s="54" t="s">
        <v>18</v>
      </c>
      <c r="K663" s="54"/>
      <c r="M663" s="4">
        <v>36</v>
      </c>
      <c r="N663" s="4">
        <v>35</v>
      </c>
    </row>
    <row r="664" spans="1:15" s="4" customFormat="1" ht="21.95" customHeight="1" x14ac:dyDescent="0.2">
      <c r="A664" s="47" t="s">
        <v>85</v>
      </c>
      <c r="B664" s="47">
        <f t="shared" ref="B664:B683" si="77">B663+1</f>
        <v>651</v>
      </c>
      <c r="C664" s="48" t="s">
        <v>276</v>
      </c>
      <c r="D664" s="49" t="s">
        <v>17</v>
      </c>
      <c r="E664" s="59"/>
      <c r="F664" s="51"/>
      <c r="G664" s="51">
        <f t="shared" si="76"/>
        <v>0</v>
      </c>
      <c r="H664" s="51"/>
      <c r="I664" s="52"/>
      <c r="J664" s="47" t="s">
        <v>19</v>
      </c>
      <c r="K664" s="47"/>
      <c r="M664" s="4">
        <v>36</v>
      </c>
      <c r="N664" s="4">
        <v>35</v>
      </c>
    </row>
    <row r="665" spans="1:15" s="4" customFormat="1" ht="21.95" customHeight="1" x14ac:dyDescent="0.2">
      <c r="A665" s="15" t="s">
        <v>85</v>
      </c>
      <c r="B665" s="15">
        <f t="shared" si="77"/>
        <v>652</v>
      </c>
      <c r="C665" s="16" t="s">
        <v>310</v>
      </c>
      <c r="D665" s="15" t="s">
        <v>20</v>
      </c>
      <c r="E665" s="37">
        <f>E633</f>
        <v>759.3</v>
      </c>
      <c r="F665" s="33"/>
      <c r="G665" s="33">
        <f t="shared" si="76"/>
        <v>0</v>
      </c>
      <c r="H665" s="17"/>
      <c r="I665" s="18"/>
      <c r="J665" s="15" t="s">
        <v>18</v>
      </c>
      <c r="K665" s="15"/>
      <c r="N665" s="4">
        <v>768.30000000000007</v>
      </c>
    </row>
    <row r="666" spans="1:15" s="4" customFormat="1" ht="21.95" customHeight="1" x14ac:dyDescent="0.2">
      <c r="A666" s="10" t="s">
        <v>85</v>
      </c>
      <c r="B666" s="10">
        <f>B665+1</f>
        <v>653</v>
      </c>
      <c r="C666" s="11" t="s">
        <v>314</v>
      </c>
      <c r="D666" s="12"/>
      <c r="E666" s="13"/>
      <c r="F666" s="13"/>
      <c r="G666" s="13"/>
      <c r="H666" s="13"/>
      <c r="I666" s="14"/>
      <c r="J666" s="10" t="s">
        <v>16</v>
      </c>
      <c r="K666" s="10"/>
    </row>
    <row r="667" spans="1:15" s="4" customFormat="1" ht="21.95" customHeight="1" x14ac:dyDescent="0.2">
      <c r="A667" s="54" t="s">
        <v>85</v>
      </c>
      <c r="B667" s="54">
        <f t="shared" si="77"/>
        <v>654</v>
      </c>
      <c r="C667" s="55" t="s">
        <v>315</v>
      </c>
      <c r="D667" s="54" t="s">
        <v>20</v>
      </c>
      <c r="E667" s="56">
        <f>E668</f>
        <v>0</v>
      </c>
      <c r="F667" s="56"/>
      <c r="G667" s="56">
        <f t="shared" ref="G667:G681" si="78">E667*F667</f>
        <v>0</v>
      </c>
      <c r="H667" s="57"/>
      <c r="I667" s="58"/>
      <c r="J667" s="54" t="s">
        <v>18</v>
      </c>
      <c r="K667" s="54"/>
      <c r="M667" s="4">
        <v>24.6</v>
      </c>
      <c r="N667" s="4">
        <v>24.7</v>
      </c>
      <c r="O667" s="42" t="s">
        <v>340</v>
      </c>
    </row>
    <row r="668" spans="1:15" s="4" customFormat="1" ht="21.95" customHeight="1" x14ac:dyDescent="0.2">
      <c r="A668" s="47" t="s">
        <v>85</v>
      </c>
      <c r="B668" s="47">
        <f>B667+1</f>
        <v>655</v>
      </c>
      <c r="C668" s="48" t="s">
        <v>316</v>
      </c>
      <c r="D668" s="49" t="s">
        <v>20</v>
      </c>
      <c r="E668" s="51"/>
      <c r="F668" s="51"/>
      <c r="G668" s="51">
        <f t="shared" si="78"/>
        <v>0</v>
      </c>
      <c r="H668" s="51"/>
      <c r="I668" s="52"/>
      <c r="J668" s="47" t="s">
        <v>19</v>
      </c>
      <c r="K668" s="47"/>
      <c r="M668" s="4">
        <v>24.6</v>
      </c>
      <c r="N668" s="4">
        <v>24.7</v>
      </c>
    </row>
    <row r="669" spans="1:15" s="4" customFormat="1" ht="20.25" customHeight="1" x14ac:dyDescent="0.2">
      <c r="A669" s="15" t="s">
        <v>85</v>
      </c>
      <c r="B669" s="15">
        <f>B668+1</f>
        <v>656</v>
      </c>
      <c r="C669" s="16" t="s">
        <v>41</v>
      </c>
      <c r="D669" s="15" t="s">
        <v>20</v>
      </c>
      <c r="E669" s="37">
        <f>E670</f>
        <v>25</v>
      </c>
      <c r="F669" s="33"/>
      <c r="G669" s="33">
        <f t="shared" ref="G669:G672" si="79">E669*F669</f>
        <v>0</v>
      </c>
      <c r="H669" s="17"/>
      <c r="I669" s="18"/>
      <c r="J669" s="15" t="s">
        <v>18</v>
      </c>
      <c r="K669" s="15"/>
      <c r="M669" s="4">
        <v>0</v>
      </c>
      <c r="N669" s="4">
        <v>0</v>
      </c>
    </row>
    <row r="670" spans="1:15" s="4" customFormat="1" ht="21.95" customHeight="1" x14ac:dyDescent="0.2">
      <c r="A670" s="19" t="s">
        <v>85</v>
      </c>
      <c r="B670" s="19">
        <f>B669+1</f>
        <v>657</v>
      </c>
      <c r="C670" s="20" t="s">
        <v>339</v>
      </c>
      <c r="D670" s="21" t="s">
        <v>20</v>
      </c>
      <c r="E670" s="38">
        <v>25</v>
      </c>
      <c r="F670" s="34"/>
      <c r="G670" s="34">
        <f t="shared" si="79"/>
        <v>0</v>
      </c>
      <c r="H670" s="34"/>
      <c r="I670" s="22"/>
      <c r="J670" s="19" t="s">
        <v>19</v>
      </c>
      <c r="K670" s="19"/>
      <c r="M670" s="4">
        <v>0</v>
      </c>
      <c r="N670" s="4">
        <v>0</v>
      </c>
    </row>
    <row r="671" spans="1:15" s="4" customFormat="1" ht="21.95" customHeight="1" x14ac:dyDescent="0.2">
      <c r="A671" s="19" t="s">
        <v>85</v>
      </c>
      <c r="B671" s="19">
        <f t="shared" ref="B671" si="80">B669+1</f>
        <v>657</v>
      </c>
      <c r="C671" s="20" t="s">
        <v>343</v>
      </c>
      <c r="D671" s="21" t="s">
        <v>17</v>
      </c>
      <c r="E671" s="34">
        <v>4</v>
      </c>
      <c r="F671" s="34"/>
      <c r="G671" s="34">
        <f t="shared" ref="G671" si="81">E671*F671</f>
        <v>0</v>
      </c>
      <c r="H671" s="34"/>
      <c r="I671" s="22"/>
      <c r="J671" s="19" t="s">
        <v>19</v>
      </c>
      <c r="K671" s="19"/>
      <c r="M671" s="4">
        <v>0</v>
      </c>
      <c r="N671" s="4">
        <v>0</v>
      </c>
    </row>
    <row r="672" spans="1:15" s="4" customFormat="1" ht="21.95" customHeight="1" x14ac:dyDescent="0.2">
      <c r="A672" s="19" t="s">
        <v>85</v>
      </c>
      <c r="B672" s="19">
        <f t="shared" ref="B672" si="82">B670+1</f>
        <v>658</v>
      </c>
      <c r="C672" s="20" t="s">
        <v>341</v>
      </c>
      <c r="D672" s="21" t="s">
        <v>17</v>
      </c>
      <c r="E672" s="34">
        <v>1</v>
      </c>
      <c r="F672" s="34"/>
      <c r="G672" s="34">
        <f t="shared" si="79"/>
        <v>0</v>
      </c>
      <c r="H672" s="34"/>
      <c r="I672" s="22"/>
      <c r="J672" s="19" t="s">
        <v>19</v>
      </c>
      <c r="K672" s="19"/>
      <c r="M672" s="4">
        <v>0</v>
      </c>
      <c r="N672" s="4">
        <v>0</v>
      </c>
    </row>
    <row r="673" spans="1:17" s="4" customFormat="1" ht="21.95" customHeight="1" x14ac:dyDescent="0.2">
      <c r="A673" s="19" t="s">
        <v>85</v>
      </c>
      <c r="B673" s="19">
        <f t="shared" ref="B673:B676" si="83">B672+1</f>
        <v>659</v>
      </c>
      <c r="C673" s="20" t="s">
        <v>342</v>
      </c>
      <c r="D673" s="21" t="s">
        <v>17</v>
      </c>
      <c r="E673" s="34">
        <v>1</v>
      </c>
      <c r="F673" s="34"/>
      <c r="G673" s="34">
        <f t="shared" ref="G673:G678" si="84">E673*F673</f>
        <v>0</v>
      </c>
      <c r="H673" s="34"/>
      <c r="I673" s="22"/>
      <c r="J673" s="19" t="s">
        <v>19</v>
      </c>
      <c r="K673" s="19"/>
      <c r="M673" s="4">
        <v>0</v>
      </c>
      <c r="N673" s="4">
        <v>0</v>
      </c>
    </row>
    <row r="674" spans="1:17" s="4" customFormat="1" ht="21.95" customHeight="1" x14ac:dyDescent="0.2">
      <c r="A674" s="19" t="s">
        <v>85</v>
      </c>
      <c r="B674" s="19">
        <f t="shared" si="83"/>
        <v>660</v>
      </c>
      <c r="C674" s="20" t="s">
        <v>207</v>
      </c>
      <c r="D674" s="21" t="s">
        <v>17</v>
      </c>
      <c r="E674" s="53">
        <v>1</v>
      </c>
      <c r="F674" s="34"/>
      <c r="G674" s="34">
        <f t="shared" si="84"/>
        <v>0</v>
      </c>
      <c r="H674" s="34"/>
      <c r="I674" s="22"/>
      <c r="J674" s="19" t="s">
        <v>19</v>
      </c>
      <c r="K674" s="19"/>
      <c r="M674" s="4">
        <v>0</v>
      </c>
      <c r="N674" s="4">
        <v>0</v>
      </c>
    </row>
    <row r="675" spans="1:17" s="4" customFormat="1" ht="21.95" customHeight="1" x14ac:dyDescent="0.2">
      <c r="A675" s="19" t="s">
        <v>85</v>
      </c>
      <c r="B675" s="19">
        <f t="shared" si="83"/>
        <v>661</v>
      </c>
      <c r="C675" s="20" t="s">
        <v>344</v>
      </c>
      <c r="D675" s="21" t="s">
        <v>17</v>
      </c>
      <c r="E675" s="34">
        <v>1</v>
      </c>
      <c r="F675" s="34"/>
      <c r="G675" s="34">
        <f t="shared" si="84"/>
        <v>0</v>
      </c>
      <c r="H675" s="34"/>
      <c r="I675" s="22"/>
      <c r="J675" s="19" t="s">
        <v>19</v>
      </c>
      <c r="K675" s="19"/>
      <c r="M675" s="4">
        <v>0</v>
      </c>
      <c r="N675" s="4">
        <v>0</v>
      </c>
    </row>
    <row r="676" spans="1:17" s="4" customFormat="1" ht="21.95" customHeight="1" x14ac:dyDescent="0.2">
      <c r="A676" s="19" t="s">
        <v>85</v>
      </c>
      <c r="B676" s="19">
        <f t="shared" si="83"/>
        <v>662</v>
      </c>
      <c r="C676" s="20" t="s">
        <v>345</v>
      </c>
      <c r="D676" s="21" t="s">
        <v>17</v>
      </c>
      <c r="E676" s="34">
        <v>12</v>
      </c>
      <c r="F676" s="34"/>
      <c r="G676" s="34">
        <f t="shared" si="84"/>
        <v>0</v>
      </c>
      <c r="H676" s="34"/>
      <c r="I676" s="22"/>
      <c r="J676" s="19" t="s">
        <v>19</v>
      </c>
      <c r="K676" s="19"/>
      <c r="M676" s="4">
        <v>0</v>
      </c>
      <c r="N676" s="4">
        <v>0</v>
      </c>
    </row>
    <row r="677" spans="1:17" s="4" customFormat="1" ht="21.95" customHeight="1" x14ac:dyDescent="0.2">
      <c r="A677" s="15" t="s">
        <v>40</v>
      </c>
      <c r="B677" s="15">
        <f>B676+1</f>
        <v>663</v>
      </c>
      <c r="C677" s="16" t="s">
        <v>140</v>
      </c>
      <c r="D677" s="15" t="s">
        <v>17</v>
      </c>
      <c r="E677" s="37">
        <f>E678</f>
        <v>2</v>
      </c>
      <c r="F677" s="33"/>
      <c r="G677" s="33">
        <f t="shared" si="84"/>
        <v>0</v>
      </c>
      <c r="H677" s="17"/>
      <c r="I677" s="18"/>
      <c r="J677" s="15" t="s">
        <v>18</v>
      </c>
      <c r="K677" s="15"/>
      <c r="M677" s="4">
        <v>0</v>
      </c>
      <c r="N677" s="4">
        <v>0</v>
      </c>
    </row>
    <row r="678" spans="1:17" s="4" customFormat="1" ht="21.95" customHeight="1" x14ac:dyDescent="0.2">
      <c r="A678" s="19" t="s">
        <v>40</v>
      </c>
      <c r="B678" s="19">
        <f>B677+1</f>
        <v>664</v>
      </c>
      <c r="C678" s="20" t="s">
        <v>346</v>
      </c>
      <c r="D678" s="21" t="s">
        <v>17</v>
      </c>
      <c r="E678" s="38">
        <v>2</v>
      </c>
      <c r="F678" s="34"/>
      <c r="G678" s="34">
        <f t="shared" si="84"/>
        <v>0</v>
      </c>
      <c r="H678" s="34"/>
      <c r="I678" s="22"/>
      <c r="J678" s="19" t="s">
        <v>19</v>
      </c>
      <c r="K678" s="19"/>
      <c r="M678" s="4">
        <v>0</v>
      </c>
      <c r="N678" s="4">
        <v>0</v>
      </c>
    </row>
    <row r="679" spans="1:17" s="4" customFormat="1" ht="20.25" customHeight="1" x14ac:dyDescent="0.2">
      <c r="A679" s="15" t="s">
        <v>85</v>
      </c>
      <c r="B679" s="15">
        <f>B678+1</f>
        <v>665</v>
      </c>
      <c r="C679" s="16" t="s">
        <v>317</v>
      </c>
      <c r="D679" s="15" t="s">
        <v>21</v>
      </c>
      <c r="E679" s="37">
        <f>E680</f>
        <v>1</v>
      </c>
      <c r="F679" s="33"/>
      <c r="G679" s="33">
        <f t="shared" si="78"/>
        <v>0</v>
      </c>
      <c r="H679" s="17"/>
      <c r="I679" s="18"/>
      <c r="J679" s="15" t="s">
        <v>18</v>
      </c>
      <c r="K679" s="15"/>
      <c r="M679" s="4">
        <v>1</v>
      </c>
      <c r="N679" s="4">
        <v>1</v>
      </c>
    </row>
    <row r="680" spans="1:17" s="4" customFormat="1" ht="21.95" customHeight="1" x14ac:dyDescent="0.2">
      <c r="A680" s="19" t="s">
        <v>85</v>
      </c>
      <c r="B680" s="19">
        <f>B679+1</f>
        <v>666</v>
      </c>
      <c r="C680" s="20" t="s">
        <v>318</v>
      </c>
      <c r="D680" s="21" t="s">
        <v>21</v>
      </c>
      <c r="E680" s="38">
        <v>1</v>
      </c>
      <c r="F680" s="34"/>
      <c r="G680" s="34">
        <f t="shared" si="78"/>
        <v>0</v>
      </c>
      <c r="H680" s="34"/>
      <c r="I680" s="22"/>
      <c r="J680" s="19" t="s">
        <v>19</v>
      </c>
      <c r="K680" s="19"/>
      <c r="M680" s="4">
        <v>1</v>
      </c>
      <c r="N680" s="4">
        <v>1</v>
      </c>
    </row>
    <row r="681" spans="1:17" s="4" customFormat="1" ht="21.95" customHeight="1" x14ac:dyDescent="0.2">
      <c r="A681" s="15" t="s">
        <v>85</v>
      </c>
      <c r="B681" s="15">
        <f t="shared" si="77"/>
        <v>667</v>
      </c>
      <c r="C681" s="16" t="s">
        <v>181</v>
      </c>
      <c r="D681" s="15" t="s">
        <v>20</v>
      </c>
      <c r="E681" s="37">
        <f>E669</f>
        <v>25</v>
      </c>
      <c r="F681" s="33"/>
      <c r="G681" s="33">
        <f t="shared" si="78"/>
        <v>0</v>
      </c>
      <c r="H681" s="17"/>
      <c r="I681" s="18"/>
      <c r="J681" s="15" t="s">
        <v>18</v>
      </c>
      <c r="K681" s="15"/>
      <c r="M681" s="4">
        <v>24.6</v>
      </c>
      <c r="N681" s="4">
        <v>24.7</v>
      </c>
    </row>
    <row r="682" spans="1:17" s="4" customFormat="1" ht="21.95" customHeight="1" x14ac:dyDescent="0.2">
      <c r="A682" s="10" t="s">
        <v>85</v>
      </c>
      <c r="B682" s="10">
        <f>B681+1</f>
        <v>668</v>
      </c>
      <c r="C682" s="11" t="s">
        <v>326</v>
      </c>
      <c r="D682" s="12"/>
      <c r="E682" s="13"/>
      <c r="F682" s="13"/>
      <c r="G682" s="13"/>
      <c r="H682" s="13"/>
      <c r="I682" s="14"/>
      <c r="J682" s="10" t="s">
        <v>16</v>
      </c>
      <c r="K682" s="10"/>
      <c r="N682" s="41" t="s">
        <v>325</v>
      </c>
      <c r="O682" s="40"/>
      <c r="P682" s="40"/>
      <c r="Q682" s="40"/>
    </row>
    <row r="683" spans="1:17" s="4" customFormat="1" ht="21.95" customHeight="1" x14ac:dyDescent="0.2">
      <c r="A683" s="15" t="s">
        <v>85</v>
      </c>
      <c r="B683" s="15">
        <f t="shared" si="77"/>
        <v>669</v>
      </c>
      <c r="C683" s="16" t="s">
        <v>41</v>
      </c>
      <c r="D683" s="15" t="s">
        <v>20</v>
      </c>
      <c r="E683" s="33">
        <f>E684</f>
        <v>300</v>
      </c>
      <c r="F683" s="33"/>
      <c r="G683" s="33">
        <f t="shared" ref="G683:G690" si="85">E683*F683</f>
        <v>0</v>
      </c>
      <c r="H683" s="17"/>
      <c r="I683" s="18"/>
      <c r="J683" s="15" t="s">
        <v>18</v>
      </c>
      <c r="K683" s="15"/>
      <c r="M683" s="4">
        <v>300</v>
      </c>
    </row>
    <row r="684" spans="1:17" s="4" customFormat="1" ht="21.95" customHeight="1" x14ac:dyDescent="0.2">
      <c r="A684" s="19" t="s">
        <v>85</v>
      </c>
      <c r="B684" s="19">
        <f t="shared" ref="B684:B690" si="86">B683+1</f>
        <v>670</v>
      </c>
      <c r="C684" s="20" t="s">
        <v>319</v>
      </c>
      <c r="D684" s="21" t="s">
        <v>20</v>
      </c>
      <c r="E684" s="34">
        <v>300</v>
      </c>
      <c r="F684" s="34"/>
      <c r="G684" s="34">
        <f t="shared" si="85"/>
        <v>0</v>
      </c>
      <c r="H684" s="34"/>
      <c r="I684" s="22"/>
      <c r="J684" s="19" t="s">
        <v>19</v>
      </c>
      <c r="K684" s="19"/>
      <c r="M684" s="4">
        <v>300</v>
      </c>
    </row>
    <row r="685" spans="1:17" s="4" customFormat="1" ht="21.95" customHeight="1" x14ac:dyDescent="0.2">
      <c r="A685" s="19" t="s">
        <v>85</v>
      </c>
      <c r="B685" s="19">
        <f t="shared" si="86"/>
        <v>671</v>
      </c>
      <c r="C685" s="20" t="s">
        <v>209</v>
      </c>
      <c r="D685" s="21" t="s">
        <v>17</v>
      </c>
      <c r="E685" s="53">
        <v>149</v>
      </c>
      <c r="F685" s="34"/>
      <c r="G685" s="34">
        <f t="shared" si="85"/>
        <v>0</v>
      </c>
      <c r="H685" s="34"/>
      <c r="I685" s="22"/>
      <c r="J685" s="19" t="s">
        <v>19</v>
      </c>
      <c r="K685" s="19"/>
      <c r="M685" s="4">
        <v>149</v>
      </c>
    </row>
    <row r="686" spans="1:17" s="4" customFormat="1" ht="21.95" customHeight="1" x14ac:dyDescent="0.2">
      <c r="A686" s="15" t="s">
        <v>85</v>
      </c>
      <c r="B686" s="15">
        <f t="shared" si="86"/>
        <v>672</v>
      </c>
      <c r="C686" s="16" t="s">
        <v>320</v>
      </c>
      <c r="D686" s="15" t="s">
        <v>20</v>
      </c>
      <c r="E686" s="37">
        <f>E687</f>
        <v>100</v>
      </c>
      <c r="F686" s="33"/>
      <c r="G686" s="33">
        <f t="shared" si="85"/>
        <v>0</v>
      </c>
      <c r="H686" s="17"/>
      <c r="I686" s="18"/>
      <c r="J686" s="15" t="s">
        <v>18</v>
      </c>
      <c r="K686" s="15"/>
      <c r="M686" s="4">
        <v>100</v>
      </c>
    </row>
    <row r="687" spans="1:17" s="4" customFormat="1" ht="21.95" customHeight="1" x14ac:dyDescent="0.2">
      <c r="A687" s="19" t="s">
        <v>85</v>
      </c>
      <c r="B687" s="19">
        <f t="shared" si="86"/>
        <v>673</v>
      </c>
      <c r="C687" s="20" t="s">
        <v>321</v>
      </c>
      <c r="D687" s="21" t="s">
        <v>20</v>
      </c>
      <c r="E687" s="38">
        <v>100</v>
      </c>
      <c r="F687" s="34"/>
      <c r="G687" s="34">
        <f t="shared" si="85"/>
        <v>0</v>
      </c>
      <c r="H687" s="34"/>
      <c r="I687" s="22"/>
      <c r="J687" s="19" t="s">
        <v>19</v>
      </c>
      <c r="K687" s="19"/>
      <c r="M687" s="4">
        <v>100</v>
      </c>
      <c r="N687" s="42" t="s">
        <v>324</v>
      </c>
    </row>
    <row r="688" spans="1:17" s="4" customFormat="1" ht="21.95" customHeight="1" x14ac:dyDescent="0.2">
      <c r="A688" s="19" t="s">
        <v>85</v>
      </c>
      <c r="B688" s="19">
        <f t="shared" si="86"/>
        <v>674</v>
      </c>
      <c r="C688" s="20" t="s">
        <v>322</v>
      </c>
      <c r="D688" s="21" t="s">
        <v>17</v>
      </c>
      <c r="E688" s="38">
        <v>34</v>
      </c>
      <c r="F688" s="34"/>
      <c r="G688" s="34">
        <f t="shared" si="85"/>
        <v>0</v>
      </c>
      <c r="H688" s="34"/>
      <c r="I688" s="22"/>
      <c r="J688" s="19" t="s">
        <v>19</v>
      </c>
      <c r="K688" s="19"/>
      <c r="M688" s="4">
        <v>34</v>
      </c>
    </row>
    <row r="689" spans="1:13" s="4" customFormat="1" ht="21.95" customHeight="1" x14ac:dyDescent="0.2">
      <c r="A689" s="15" t="s">
        <v>85</v>
      </c>
      <c r="B689" s="15">
        <f t="shared" si="86"/>
        <v>675</v>
      </c>
      <c r="C689" s="16" t="s">
        <v>246</v>
      </c>
      <c r="D689" s="15" t="s">
        <v>20</v>
      </c>
      <c r="E689" s="37">
        <f>E690</f>
        <v>36</v>
      </c>
      <c r="F689" s="33"/>
      <c r="G689" s="33">
        <f t="shared" si="85"/>
        <v>0</v>
      </c>
      <c r="H689" s="17"/>
      <c r="I689" s="18"/>
      <c r="J689" s="15" t="s">
        <v>18</v>
      </c>
      <c r="K689" s="15"/>
      <c r="M689" s="4">
        <v>36</v>
      </c>
    </row>
    <row r="690" spans="1:13" s="4" customFormat="1" ht="21.95" customHeight="1" x14ac:dyDescent="0.2">
      <c r="A690" s="19" t="s">
        <v>85</v>
      </c>
      <c r="B690" s="19">
        <f t="shared" si="86"/>
        <v>676</v>
      </c>
      <c r="C690" s="20" t="s">
        <v>323</v>
      </c>
      <c r="D690" s="21" t="s">
        <v>20</v>
      </c>
      <c r="E690" s="38">
        <v>36</v>
      </c>
      <c r="F690" s="34"/>
      <c r="G690" s="34">
        <f t="shared" si="85"/>
        <v>0</v>
      </c>
      <c r="H690" s="34"/>
      <c r="I690" s="22"/>
      <c r="J690" s="19" t="s">
        <v>19</v>
      </c>
      <c r="K690" s="19"/>
      <c r="M690" s="4">
        <v>36</v>
      </c>
    </row>
    <row r="691" spans="1:13" s="1" customFormat="1" ht="11.1" customHeight="1" x14ac:dyDescent="0.2">
      <c r="A691" s="202" t="s">
        <v>22</v>
      </c>
      <c r="B691" s="202"/>
      <c r="C691" s="202"/>
      <c r="D691" s="202"/>
      <c r="E691" s="202"/>
      <c r="F691" s="23"/>
      <c r="G691" s="35">
        <f>SUMPRODUCT((J5:J690="Материал")*(G5:G690))</f>
        <v>0</v>
      </c>
      <c r="H691" s="23"/>
      <c r="I691" s="23"/>
    </row>
    <row r="692" spans="1:13" s="1" customFormat="1" ht="11.1" customHeight="1" x14ac:dyDescent="0.2">
      <c r="A692" s="202" t="s">
        <v>23</v>
      </c>
      <c r="B692" s="202"/>
      <c r="C692" s="202"/>
      <c r="D692" s="202"/>
      <c r="E692" s="202"/>
      <c r="F692" s="23"/>
      <c r="G692" s="35">
        <f>SUM(G5:G690)</f>
        <v>0</v>
      </c>
      <c r="H692" s="23"/>
      <c r="I692" s="23"/>
    </row>
    <row r="693" spans="1:13" ht="11.1" customHeight="1" x14ac:dyDescent="0.2">
      <c r="A693" s="203" t="s">
        <v>24</v>
      </c>
      <c r="B693" s="203"/>
      <c r="C693" s="203"/>
      <c r="D693" s="203"/>
      <c r="E693" s="203"/>
      <c r="F693" s="24"/>
      <c r="G693" s="36">
        <f>G692*20/120</f>
        <v>0</v>
      </c>
      <c r="H693" s="24"/>
      <c r="I693" s="24"/>
    </row>
    <row r="694" spans="1:13" ht="36.75" customHeight="1" x14ac:dyDescent="0.25">
      <c r="A694" s="43" t="s">
        <v>36</v>
      </c>
      <c r="B694" s="44"/>
      <c r="C694" s="44"/>
      <c r="D694" s="44"/>
      <c r="E694" s="44"/>
      <c r="F694" s="43"/>
      <c r="G694" s="45"/>
      <c r="H694" s="43"/>
      <c r="I694" s="43"/>
    </row>
    <row r="695" spans="1:13" ht="11.1" customHeight="1" x14ac:dyDescent="0.2">
      <c r="A695" s="25" t="s">
        <v>25</v>
      </c>
    </row>
    <row r="696" spans="1:13" ht="33" customHeight="1" x14ac:dyDescent="0.2">
      <c r="A696" s="204" t="s">
        <v>26</v>
      </c>
      <c r="B696" s="204"/>
      <c r="C696" s="204"/>
      <c r="D696" s="204"/>
      <c r="E696" s="204"/>
      <c r="F696" s="204"/>
      <c r="G696" s="204"/>
      <c r="H696" s="204"/>
      <c r="I696" s="204"/>
      <c r="K696"/>
      <c r="L696"/>
      <c r="M696"/>
    </row>
    <row r="697" spans="1:13" ht="32.25" customHeight="1" x14ac:dyDescent="0.2">
      <c r="A697" s="198" t="s">
        <v>35</v>
      </c>
      <c r="B697" s="198"/>
      <c r="C697" s="198"/>
      <c r="D697" s="198"/>
      <c r="E697" s="198"/>
      <c r="F697" s="198"/>
      <c r="G697" s="198"/>
      <c r="H697" s="198"/>
      <c r="I697" s="198"/>
      <c r="K697"/>
      <c r="L697"/>
      <c r="M697"/>
    </row>
    <row r="698" spans="1:13" ht="78" customHeight="1" x14ac:dyDescent="0.2">
      <c r="A698" s="198" t="s">
        <v>27</v>
      </c>
      <c r="B698" s="198"/>
      <c r="C698" s="198"/>
      <c r="D698" s="198"/>
      <c r="E698" s="198"/>
      <c r="F698" s="198"/>
      <c r="G698" s="198"/>
      <c r="H698" s="198"/>
      <c r="I698" s="198"/>
      <c r="K698"/>
      <c r="L698"/>
      <c r="M698"/>
    </row>
    <row r="699" spans="1:13" ht="91.5" customHeight="1" x14ac:dyDescent="0.2">
      <c r="A699" s="199" t="s">
        <v>83</v>
      </c>
      <c r="B699" s="199"/>
      <c r="C699" s="199"/>
      <c r="D699" s="199"/>
      <c r="E699" s="199"/>
      <c r="F699" s="199"/>
      <c r="G699" s="199"/>
      <c r="H699" s="199"/>
      <c r="I699" s="199"/>
      <c r="K699"/>
      <c r="L699"/>
      <c r="M699"/>
    </row>
    <row r="700" spans="1:13" ht="33.75" customHeight="1" x14ac:dyDescent="0.2">
      <c r="A700" s="200" t="s">
        <v>28</v>
      </c>
      <c r="B700" s="200"/>
      <c r="C700" s="200"/>
      <c r="D700" s="200"/>
      <c r="E700" s="200"/>
      <c r="F700" s="200"/>
      <c r="G700" s="200"/>
      <c r="H700" s="200"/>
      <c r="I700" s="200"/>
      <c r="K700"/>
      <c r="L700"/>
      <c r="M700"/>
    </row>
    <row r="701" spans="1:13" ht="29.25" customHeight="1" x14ac:dyDescent="0.2">
      <c r="A701" s="201" t="s">
        <v>29</v>
      </c>
      <c r="B701" s="201"/>
      <c r="C701" s="201"/>
      <c r="D701" s="201"/>
      <c r="E701" s="201"/>
      <c r="F701" s="201"/>
      <c r="G701" s="201"/>
      <c r="H701" s="201"/>
      <c r="I701" s="201"/>
      <c r="K701"/>
      <c r="L701"/>
      <c r="M701"/>
    </row>
    <row r="702" spans="1:13" s="26" customFormat="1" ht="29.25" customHeight="1" x14ac:dyDescent="0.2">
      <c r="A702" s="31"/>
      <c r="B702" s="27" t="s">
        <v>30</v>
      </c>
      <c r="C702" s="28" t="s">
        <v>31</v>
      </c>
      <c r="E702" s="29"/>
      <c r="F702" s="196"/>
      <c r="G702" s="197"/>
    </row>
    <row r="703" spans="1:13" s="26" customFormat="1" ht="11.45" customHeight="1" x14ac:dyDescent="0.2">
      <c r="A703" s="32"/>
      <c r="B703" s="46" t="s">
        <v>40</v>
      </c>
      <c r="C703" s="66">
        <f>SUMPRODUCT((A5:A256=B703)*(G5:G256))+SUMPRODUCT((A339:A595=B703)*(G339:G595))</f>
        <v>0</v>
      </c>
      <c r="E703" s="30"/>
      <c r="F703" s="194"/>
      <c r="G703" s="195"/>
    </row>
    <row r="704" spans="1:13" s="26" customFormat="1" ht="11.45" customHeight="1" x14ac:dyDescent="0.2">
      <c r="A704" s="32"/>
      <c r="B704" s="46" t="s">
        <v>84</v>
      </c>
      <c r="C704" s="66">
        <f>SUMPRODUCT((A257:A292=B704)*(G257:G292))+SUMPRODUCT((A596:A631=B704)*(G596:G631))</f>
        <v>0</v>
      </c>
      <c r="E704" s="30"/>
      <c r="F704" s="194"/>
      <c r="G704" s="195"/>
    </row>
    <row r="705" spans="1:7" s="26" customFormat="1" ht="11.45" customHeight="1" x14ac:dyDescent="0.2">
      <c r="A705" s="32"/>
      <c r="B705" s="46" t="s">
        <v>85</v>
      </c>
      <c r="C705" s="66">
        <f>SUMPRODUCT((A293:A337=B705)*(G293:G337))+SUMPRODUCT((A632:A690=B705)*(G632:G690))</f>
        <v>0</v>
      </c>
      <c r="E705" s="30"/>
      <c r="F705" s="194"/>
      <c r="G705" s="195"/>
    </row>
  </sheetData>
  <mergeCells count="19">
    <mergeCell ref="A1:B1"/>
    <mergeCell ref="C1:I1"/>
    <mergeCell ref="A2:B2"/>
    <mergeCell ref="C2:I2"/>
    <mergeCell ref="A3:B3"/>
    <mergeCell ref="C3:I3"/>
    <mergeCell ref="A691:E691"/>
    <mergeCell ref="A692:E692"/>
    <mergeCell ref="A693:E693"/>
    <mergeCell ref="A696:I696"/>
    <mergeCell ref="A697:I697"/>
    <mergeCell ref="F704:G704"/>
    <mergeCell ref="F705:G705"/>
    <mergeCell ref="F702:G702"/>
    <mergeCell ref="F703:G703"/>
    <mergeCell ref="A698:I698"/>
    <mergeCell ref="A699:I699"/>
    <mergeCell ref="A700:I700"/>
    <mergeCell ref="A701:I70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6"/>
  <sheetViews>
    <sheetView tabSelected="1" workbookViewId="0">
      <selection activeCell="C6" sqref="C6"/>
    </sheetView>
  </sheetViews>
  <sheetFormatPr defaultColWidth="10.5" defaultRowHeight="11.25" outlineLevelCol="1" x14ac:dyDescent="0.2"/>
  <cols>
    <col min="1" max="1" width="8" style="1" customWidth="1"/>
    <col min="2" max="2" width="15" style="1" customWidth="1"/>
    <col min="3" max="3" width="57" style="1" customWidth="1"/>
    <col min="4" max="4" width="10.5" style="1"/>
    <col min="5" max="5" width="12.1640625" style="1" customWidth="1"/>
    <col min="6" max="6" width="15.1640625" style="1" customWidth="1"/>
    <col min="7" max="7" width="18.6640625" style="1" customWidth="1"/>
    <col min="8" max="8" width="25.83203125" style="1" customWidth="1" outlineLevel="1"/>
    <col min="9" max="9" width="10.5" style="1" hidden="1" customWidth="1" outlineLevel="1"/>
    <col min="10" max="10" width="10.5" style="1" hidden="1" customWidth="1"/>
    <col min="11" max="12" width="10.5" style="1"/>
  </cols>
  <sheetData>
    <row r="1" spans="1:12" ht="24.75" customHeight="1" x14ac:dyDescent="0.2">
      <c r="A1" s="212" t="s">
        <v>0</v>
      </c>
      <c r="B1" s="212"/>
      <c r="C1" s="206" t="s">
        <v>354</v>
      </c>
      <c r="D1" s="206"/>
      <c r="E1" s="206"/>
      <c r="F1" s="206"/>
      <c r="G1" s="206"/>
      <c r="H1" s="206"/>
    </row>
    <row r="2" spans="1:12" ht="32.25" customHeight="1" x14ac:dyDescent="0.2">
      <c r="A2" s="206" t="s">
        <v>1</v>
      </c>
      <c r="B2" s="206"/>
      <c r="C2" s="208" t="s">
        <v>355</v>
      </c>
      <c r="D2" s="208"/>
      <c r="E2" s="208"/>
      <c r="F2" s="208"/>
      <c r="G2" s="208"/>
      <c r="H2" s="208"/>
    </row>
    <row r="3" spans="1:12" ht="15" customHeight="1" thickBot="1" x14ac:dyDescent="0.25">
      <c r="A3" s="279" t="s">
        <v>2</v>
      </c>
      <c r="B3" s="279"/>
      <c r="C3" s="210">
        <f>G282</f>
        <v>0</v>
      </c>
      <c r="D3" s="211"/>
      <c r="E3" s="211"/>
      <c r="F3" s="211"/>
      <c r="G3" s="211"/>
      <c r="H3" s="211"/>
    </row>
    <row r="4" spans="1:12" s="1" customFormat="1" ht="41.1" customHeight="1" thickBot="1" x14ac:dyDescent="0.25">
      <c r="A4" s="278"/>
      <c r="B4" s="278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3" t="s">
        <v>11</v>
      </c>
      <c r="I4" s="2" t="s">
        <v>12</v>
      </c>
      <c r="J4" s="2" t="s">
        <v>13</v>
      </c>
    </row>
    <row r="5" spans="1:12" s="4" customFormat="1" ht="21.95" customHeight="1" x14ac:dyDescent="0.2">
      <c r="A5" s="102"/>
      <c r="B5" s="258">
        <v>1</v>
      </c>
      <c r="C5" s="103" t="s">
        <v>397</v>
      </c>
      <c r="D5" s="103"/>
      <c r="E5" s="104"/>
      <c r="F5" s="104"/>
      <c r="G5" s="104"/>
      <c r="H5" s="105" t="s">
        <v>356</v>
      </c>
      <c r="I5" s="5" t="s">
        <v>15</v>
      </c>
      <c r="J5" s="5"/>
    </row>
    <row r="6" spans="1:12" s="4" customFormat="1" ht="38.25" customHeight="1" x14ac:dyDescent="0.2">
      <c r="A6" s="102"/>
      <c r="B6" s="258">
        <f>B5+1</f>
        <v>2</v>
      </c>
      <c r="C6" s="128" t="s">
        <v>509</v>
      </c>
      <c r="D6" s="135" t="s">
        <v>20</v>
      </c>
      <c r="E6" s="154">
        <f>SUM(E7:E9)</f>
        <v>586</v>
      </c>
      <c r="F6" s="104"/>
      <c r="G6" s="259">
        <f>E6*F6</f>
        <v>0</v>
      </c>
      <c r="H6" s="105"/>
      <c r="I6" s="5"/>
      <c r="J6" s="5"/>
    </row>
    <row r="7" spans="1:12" s="4" customFormat="1" ht="20.25" customHeight="1" x14ac:dyDescent="0.2">
      <c r="A7" s="129"/>
      <c r="B7" s="260">
        <f t="shared" ref="B7:B70" si="0">B6+1</f>
        <v>3</v>
      </c>
      <c r="C7" s="74" t="s">
        <v>430</v>
      </c>
      <c r="D7" s="80" t="s">
        <v>20</v>
      </c>
      <c r="E7" s="81">
        <f>30+33</f>
        <v>63</v>
      </c>
      <c r="F7" s="130"/>
      <c r="G7" s="83">
        <f>E7*F7</f>
        <v>0</v>
      </c>
      <c r="H7" s="131"/>
      <c r="I7" s="5"/>
      <c r="J7" s="5"/>
    </row>
    <row r="8" spans="1:12" s="4" customFormat="1" ht="21.95" customHeight="1" x14ac:dyDescent="0.2">
      <c r="A8" s="73"/>
      <c r="B8" s="260">
        <f t="shared" si="0"/>
        <v>4</v>
      </c>
      <c r="C8" s="74" t="s">
        <v>431</v>
      </c>
      <c r="D8" s="77" t="s">
        <v>20</v>
      </c>
      <c r="E8" s="78">
        <f>92+373</f>
        <v>465</v>
      </c>
      <c r="F8" s="77"/>
      <c r="G8" s="83">
        <f t="shared" ref="G8:G71" si="1">E8*F8</f>
        <v>0</v>
      </c>
      <c r="H8" s="79"/>
      <c r="I8" s="10"/>
      <c r="J8" s="10"/>
      <c r="L8" s="42"/>
    </row>
    <row r="9" spans="1:12" s="4" customFormat="1" ht="20.25" customHeight="1" x14ac:dyDescent="0.2">
      <c r="A9" s="73"/>
      <c r="B9" s="260">
        <f t="shared" si="0"/>
        <v>5</v>
      </c>
      <c r="C9" s="74" t="s">
        <v>432</v>
      </c>
      <c r="D9" s="92" t="s">
        <v>20</v>
      </c>
      <c r="E9" s="174">
        <f>4+54</f>
        <v>58</v>
      </c>
      <c r="F9" s="237"/>
      <c r="G9" s="83">
        <f t="shared" si="1"/>
        <v>0</v>
      </c>
      <c r="H9" s="79"/>
      <c r="I9" s="10"/>
      <c r="J9" s="10"/>
      <c r="L9" s="42"/>
    </row>
    <row r="10" spans="1:12" s="4" customFormat="1" ht="20.25" customHeight="1" x14ac:dyDescent="0.2">
      <c r="A10" s="73"/>
      <c r="B10" s="260">
        <f t="shared" si="0"/>
        <v>6</v>
      </c>
      <c r="C10" s="230" t="s">
        <v>491</v>
      </c>
      <c r="D10" s="238" t="s">
        <v>462</v>
      </c>
      <c r="E10" s="239">
        <v>4</v>
      </c>
      <c r="F10" s="81"/>
      <c r="G10" s="83">
        <f t="shared" si="1"/>
        <v>0</v>
      </c>
      <c r="H10" s="79"/>
      <c r="I10" s="10"/>
      <c r="J10" s="10"/>
      <c r="L10" s="42"/>
    </row>
    <row r="11" spans="1:12" s="4" customFormat="1" ht="20.25" customHeight="1" x14ac:dyDescent="0.2">
      <c r="A11" s="73"/>
      <c r="B11" s="260">
        <f t="shared" si="0"/>
        <v>7</v>
      </c>
      <c r="C11" s="230" t="s">
        <v>492</v>
      </c>
      <c r="D11" s="238" t="s">
        <v>462</v>
      </c>
      <c r="E11" s="239">
        <v>4</v>
      </c>
      <c r="F11" s="81"/>
      <c r="G11" s="83">
        <f t="shared" si="1"/>
        <v>0</v>
      </c>
      <c r="H11" s="79"/>
      <c r="I11" s="10"/>
      <c r="J11" s="10"/>
      <c r="L11" s="42"/>
    </row>
    <row r="12" spans="1:12" s="4" customFormat="1" ht="20.25" customHeight="1" x14ac:dyDescent="0.2">
      <c r="A12" s="73"/>
      <c r="B12" s="260">
        <f t="shared" si="0"/>
        <v>8</v>
      </c>
      <c r="C12" s="230" t="s">
        <v>493</v>
      </c>
      <c r="D12" s="238" t="s">
        <v>462</v>
      </c>
      <c r="E12" s="239">
        <v>14</v>
      </c>
      <c r="F12" s="81"/>
      <c r="G12" s="83">
        <f t="shared" si="1"/>
        <v>0</v>
      </c>
      <c r="H12" s="79"/>
      <c r="I12" s="10"/>
      <c r="J12" s="10"/>
      <c r="L12" s="42"/>
    </row>
    <row r="13" spans="1:12" s="4" customFormat="1" ht="20.25" customHeight="1" x14ac:dyDescent="0.2">
      <c r="A13" s="73"/>
      <c r="B13" s="260">
        <f t="shared" si="0"/>
        <v>9</v>
      </c>
      <c r="C13" s="230" t="s">
        <v>494</v>
      </c>
      <c r="D13" s="238" t="s">
        <v>462</v>
      </c>
      <c r="E13" s="239">
        <v>4</v>
      </c>
      <c r="F13" s="81"/>
      <c r="G13" s="83">
        <f t="shared" si="1"/>
        <v>0</v>
      </c>
      <c r="H13" s="79"/>
      <c r="I13" s="10"/>
      <c r="J13" s="10"/>
      <c r="L13" s="42"/>
    </row>
    <row r="14" spans="1:12" s="4" customFormat="1" ht="20.25" customHeight="1" x14ac:dyDescent="0.2">
      <c r="A14" s="73"/>
      <c r="B14" s="260">
        <f t="shared" si="0"/>
        <v>10</v>
      </c>
      <c r="C14" s="230" t="s">
        <v>495</v>
      </c>
      <c r="D14" s="238" t="s">
        <v>462</v>
      </c>
      <c r="E14" s="239">
        <v>7</v>
      </c>
      <c r="F14" s="81"/>
      <c r="G14" s="83">
        <f t="shared" si="1"/>
        <v>0</v>
      </c>
      <c r="H14" s="79"/>
      <c r="I14" s="10"/>
      <c r="J14" s="10"/>
      <c r="L14" s="42"/>
    </row>
    <row r="15" spans="1:12" s="4" customFormat="1" ht="20.25" customHeight="1" x14ac:dyDescent="0.2">
      <c r="A15" s="73"/>
      <c r="B15" s="260">
        <f t="shared" si="0"/>
        <v>11</v>
      </c>
      <c r="C15" s="230" t="s">
        <v>496</v>
      </c>
      <c r="D15" s="238" t="s">
        <v>462</v>
      </c>
      <c r="E15" s="239">
        <v>85</v>
      </c>
      <c r="F15" s="81"/>
      <c r="G15" s="83">
        <f t="shared" si="1"/>
        <v>0</v>
      </c>
      <c r="H15" s="79"/>
      <c r="I15" s="10"/>
      <c r="J15" s="10"/>
      <c r="L15" s="42"/>
    </row>
    <row r="16" spans="1:12" s="4" customFormat="1" ht="20.25" customHeight="1" x14ac:dyDescent="0.2">
      <c r="A16" s="73"/>
      <c r="B16" s="260">
        <f t="shared" si="0"/>
        <v>12</v>
      </c>
      <c r="C16" s="231" t="s">
        <v>497</v>
      </c>
      <c r="D16" s="238" t="s">
        <v>462</v>
      </c>
      <c r="E16" s="239">
        <v>26</v>
      </c>
      <c r="F16" s="81"/>
      <c r="G16" s="83">
        <f t="shared" si="1"/>
        <v>0</v>
      </c>
      <c r="H16" s="79"/>
      <c r="I16" s="10"/>
      <c r="J16" s="10"/>
      <c r="L16" s="42"/>
    </row>
    <row r="17" spans="1:12" s="4" customFormat="1" ht="20.25" customHeight="1" x14ac:dyDescent="0.2">
      <c r="A17" s="73"/>
      <c r="B17" s="260">
        <f t="shared" si="0"/>
        <v>13</v>
      </c>
      <c r="C17" s="230" t="s">
        <v>498</v>
      </c>
      <c r="D17" s="240" t="s">
        <v>462</v>
      </c>
      <c r="E17" s="241">
        <v>16</v>
      </c>
      <c r="F17" s="81"/>
      <c r="G17" s="83">
        <f t="shared" si="1"/>
        <v>0</v>
      </c>
      <c r="H17" s="79"/>
      <c r="I17" s="10"/>
      <c r="J17" s="10"/>
      <c r="L17" s="42"/>
    </row>
    <row r="18" spans="1:12" s="4" customFormat="1" ht="20.25" customHeight="1" x14ac:dyDescent="0.2">
      <c r="A18" s="73"/>
      <c r="B18" s="260">
        <f>B17+1</f>
        <v>14</v>
      </c>
      <c r="C18" s="231" t="s">
        <v>499</v>
      </c>
      <c r="D18" s="240" t="s">
        <v>462</v>
      </c>
      <c r="E18" s="241">
        <v>8</v>
      </c>
      <c r="F18" s="81"/>
      <c r="G18" s="83">
        <f t="shared" si="1"/>
        <v>0</v>
      </c>
      <c r="H18" s="79"/>
      <c r="I18" s="10"/>
      <c r="J18" s="10"/>
      <c r="L18" s="42"/>
    </row>
    <row r="19" spans="1:12" s="4" customFormat="1" ht="20.25" customHeight="1" x14ac:dyDescent="0.2">
      <c r="A19" s="73"/>
      <c r="B19" s="260">
        <f t="shared" si="0"/>
        <v>15</v>
      </c>
      <c r="C19" s="230" t="s">
        <v>495</v>
      </c>
      <c r="D19" s="232" t="s">
        <v>462</v>
      </c>
      <c r="E19" s="233">
        <v>4</v>
      </c>
      <c r="F19" s="81"/>
      <c r="G19" s="83">
        <f t="shared" si="1"/>
        <v>0</v>
      </c>
      <c r="H19" s="79"/>
      <c r="I19" s="10"/>
      <c r="J19" s="10"/>
      <c r="L19" s="42"/>
    </row>
    <row r="20" spans="1:12" s="4" customFormat="1" ht="20.25" customHeight="1" x14ac:dyDescent="0.2">
      <c r="A20" s="73"/>
      <c r="B20" s="260">
        <f t="shared" si="0"/>
        <v>16</v>
      </c>
      <c r="C20" s="230" t="s">
        <v>496</v>
      </c>
      <c r="D20" s="232" t="s">
        <v>462</v>
      </c>
      <c r="E20" s="233">
        <v>315</v>
      </c>
      <c r="F20" s="81"/>
      <c r="G20" s="83">
        <f t="shared" si="1"/>
        <v>0</v>
      </c>
      <c r="H20" s="79"/>
      <c r="I20" s="10"/>
      <c r="J20" s="10"/>
      <c r="L20" s="42"/>
    </row>
    <row r="21" spans="1:12" s="4" customFormat="1" ht="20.25" customHeight="1" x14ac:dyDescent="0.2">
      <c r="A21" s="223"/>
      <c r="B21" s="260">
        <f t="shared" si="0"/>
        <v>17</v>
      </c>
      <c r="C21" s="230" t="s">
        <v>497</v>
      </c>
      <c r="D21" s="232" t="s">
        <v>462</v>
      </c>
      <c r="E21" s="233">
        <v>350</v>
      </c>
      <c r="F21" s="246"/>
      <c r="G21" s="83">
        <f t="shared" si="1"/>
        <v>0</v>
      </c>
      <c r="H21" s="247"/>
      <c r="I21" s="10"/>
      <c r="J21" s="10"/>
      <c r="L21" s="42"/>
    </row>
    <row r="22" spans="1:12" s="4" customFormat="1" ht="39" customHeight="1" x14ac:dyDescent="0.2">
      <c r="A22" s="167"/>
      <c r="B22" s="258">
        <f t="shared" si="0"/>
        <v>18</v>
      </c>
      <c r="C22" s="251" t="s">
        <v>434</v>
      </c>
      <c r="D22" s="252" t="s">
        <v>20</v>
      </c>
      <c r="E22" s="155">
        <f>SUM(E23:E24)</f>
        <v>301</v>
      </c>
      <c r="F22" s="152"/>
      <c r="G22" s="134">
        <f t="shared" si="1"/>
        <v>0</v>
      </c>
      <c r="H22" s="252"/>
      <c r="I22" s="245"/>
      <c r="J22" s="10"/>
      <c r="L22" s="42"/>
    </row>
    <row r="23" spans="1:12" s="4" customFormat="1" ht="27" customHeight="1" x14ac:dyDescent="0.2">
      <c r="A23" s="248"/>
      <c r="B23" s="260">
        <f t="shared" si="0"/>
        <v>19</v>
      </c>
      <c r="C23" s="249" t="s">
        <v>433</v>
      </c>
      <c r="D23" s="164" t="s">
        <v>20</v>
      </c>
      <c r="E23" s="250">
        <v>257</v>
      </c>
      <c r="F23" s="243"/>
      <c r="G23" s="83">
        <f t="shared" si="1"/>
        <v>0</v>
      </c>
      <c r="H23" s="218"/>
      <c r="I23" s="15" t="s">
        <v>18</v>
      </c>
      <c r="J23" s="15"/>
    </row>
    <row r="24" spans="1:12" s="4" customFormat="1" ht="22.5" customHeight="1" x14ac:dyDescent="0.2">
      <c r="A24" s="113"/>
      <c r="B24" s="260">
        <f t="shared" si="0"/>
        <v>20</v>
      </c>
      <c r="C24" s="113" t="s">
        <v>435</v>
      </c>
      <c r="D24" s="69" t="s">
        <v>20</v>
      </c>
      <c r="E24" s="68">
        <v>44</v>
      </c>
      <c r="F24" s="68"/>
      <c r="G24" s="83">
        <f t="shared" si="1"/>
        <v>0</v>
      </c>
      <c r="H24" s="236"/>
      <c r="I24" s="15" t="s">
        <v>18</v>
      </c>
      <c r="J24" s="15"/>
    </row>
    <row r="25" spans="1:12" s="4" customFormat="1" ht="22.5" customHeight="1" x14ac:dyDescent="0.2">
      <c r="A25" s="113"/>
      <c r="B25" s="260">
        <f t="shared" si="0"/>
        <v>21</v>
      </c>
      <c r="C25" s="230" t="s">
        <v>484</v>
      </c>
      <c r="D25" s="69" t="s">
        <v>462</v>
      </c>
      <c r="E25" s="233">
        <v>21</v>
      </c>
      <c r="F25" s="68"/>
      <c r="G25" s="83">
        <f t="shared" si="1"/>
        <v>0</v>
      </c>
      <c r="H25" s="236"/>
      <c r="I25" s="15"/>
      <c r="J25" s="15"/>
    </row>
    <row r="26" spans="1:12" s="4" customFormat="1" ht="22.5" customHeight="1" x14ac:dyDescent="0.2">
      <c r="A26" s="113"/>
      <c r="B26" s="260">
        <f t="shared" si="0"/>
        <v>22</v>
      </c>
      <c r="C26" s="230" t="s">
        <v>485</v>
      </c>
      <c r="D26" s="69" t="s">
        <v>462</v>
      </c>
      <c r="E26" s="233">
        <v>4</v>
      </c>
      <c r="F26" s="68"/>
      <c r="G26" s="83">
        <f t="shared" si="1"/>
        <v>0</v>
      </c>
      <c r="H26" s="236"/>
      <c r="I26" s="15"/>
      <c r="J26" s="15"/>
    </row>
    <row r="27" spans="1:12" s="4" customFormat="1" ht="22.5" customHeight="1" x14ac:dyDescent="0.2">
      <c r="A27" s="113"/>
      <c r="B27" s="260">
        <f t="shared" si="0"/>
        <v>23</v>
      </c>
      <c r="C27" s="230" t="s">
        <v>486</v>
      </c>
      <c r="D27" s="69" t="s">
        <v>462</v>
      </c>
      <c r="E27" s="233">
        <v>4</v>
      </c>
      <c r="F27" s="68"/>
      <c r="G27" s="83">
        <f t="shared" si="1"/>
        <v>0</v>
      </c>
      <c r="H27" s="236"/>
      <c r="I27" s="15"/>
      <c r="J27" s="15"/>
    </row>
    <row r="28" spans="1:12" s="4" customFormat="1" ht="22.5" customHeight="1" x14ac:dyDescent="0.2">
      <c r="A28" s="113"/>
      <c r="B28" s="260">
        <f t="shared" si="0"/>
        <v>24</v>
      </c>
      <c r="C28" s="230" t="s">
        <v>487</v>
      </c>
      <c r="D28" s="69" t="s">
        <v>462</v>
      </c>
      <c r="E28" s="233">
        <v>11</v>
      </c>
      <c r="F28" s="68"/>
      <c r="G28" s="83">
        <f t="shared" si="1"/>
        <v>0</v>
      </c>
      <c r="H28" s="236"/>
      <c r="I28" s="15"/>
      <c r="J28" s="15"/>
    </row>
    <row r="29" spans="1:12" s="4" customFormat="1" ht="22.5" customHeight="1" x14ac:dyDescent="0.2">
      <c r="A29" s="113"/>
      <c r="B29" s="260">
        <f t="shared" si="0"/>
        <v>25</v>
      </c>
      <c r="C29" s="230" t="s">
        <v>488</v>
      </c>
      <c r="D29" s="69" t="s">
        <v>462</v>
      </c>
      <c r="E29" s="233">
        <v>5</v>
      </c>
      <c r="F29" s="68"/>
      <c r="G29" s="83">
        <f t="shared" si="1"/>
        <v>0</v>
      </c>
      <c r="H29" s="236"/>
      <c r="I29" s="15"/>
      <c r="J29" s="15"/>
    </row>
    <row r="30" spans="1:12" s="4" customFormat="1" ht="22.5" customHeight="1" x14ac:dyDescent="0.2">
      <c r="A30" s="113"/>
      <c r="B30" s="260">
        <f t="shared" si="0"/>
        <v>26</v>
      </c>
      <c r="C30" s="230" t="s">
        <v>489</v>
      </c>
      <c r="D30" s="69" t="s">
        <v>462</v>
      </c>
      <c r="E30" s="233">
        <v>1</v>
      </c>
      <c r="F30" s="68"/>
      <c r="G30" s="83">
        <f t="shared" si="1"/>
        <v>0</v>
      </c>
      <c r="H30" s="236"/>
      <c r="I30" s="15"/>
      <c r="J30" s="15"/>
    </row>
    <row r="31" spans="1:12" s="4" customFormat="1" ht="22.5" customHeight="1" x14ac:dyDescent="0.2">
      <c r="A31" s="113"/>
      <c r="B31" s="260">
        <f t="shared" si="0"/>
        <v>27</v>
      </c>
      <c r="C31" s="230" t="s">
        <v>490</v>
      </c>
      <c r="D31" s="69" t="s">
        <v>462</v>
      </c>
      <c r="E31" s="233">
        <v>1</v>
      </c>
      <c r="F31" s="68"/>
      <c r="G31" s="83">
        <f t="shared" si="1"/>
        <v>0</v>
      </c>
      <c r="H31" s="236"/>
      <c r="I31" s="15"/>
      <c r="J31" s="15"/>
    </row>
    <row r="32" spans="1:12" s="4" customFormat="1" ht="22.5" customHeight="1" x14ac:dyDescent="0.2">
      <c r="A32" s="113"/>
      <c r="B32" s="260">
        <f t="shared" si="0"/>
        <v>28</v>
      </c>
      <c r="C32" s="230" t="s">
        <v>504</v>
      </c>
      <c r="D32" s="232" t="s">
        <v>462</v>
      </c>
      <c r="E32" s="233">
        <v>60</v>
      </c>
      <c r="F32" s="68"/>
      <c r="G32" s="83">
        <f t="shared" si="1"/>
        <v>0</v>
      </c>
      <c r="H32" s="236"/>
      <c r="I32" s="15"/>
      <c r="J32" s="15"/>
    </row>
    <row r="33" spans="1:10" s="4" customFormat="1" ht="22.5" customHeight="1" x14ac:dyDescent="0.2">
      <c r="A33" s="113"/>
      <c r="B33" s="260">
        <f t="shared" si="0"/>
        <v>29</v>
      </c>
      <c r="C33" s="230" t="s">
        <v>505</v>
      </c>
      <c r="D33" s="232" t="s">
        <v>462</v>
      </c>
      <c r="E33" s="233">
        <f>270+5</f>
        <v>275</v>
      </c>
      <c r="F33" s="68"/>
      <c r="G33" s="83">
        <f t="shared" si="1"/>
        <v>0</v>
      </c>
      <c r="H33" s="236"/>
      <c r="I33" s="15"/>
      <c r="J33" s="15"/>
    </row>
    <row r="34" spans="1:10" s="4" customFormat="1" ht="22.5" customHeight="1" x14ac:dyDescent="0.2">
      <c r="A34" s="113"/>
      <c r="B34" s="260">
        <f t="shared" si="0"/>
        <v>30</v>
      </c>
      <c r="C34" s="230" t="s">
        <v>532</v>
      </c>
      <c r="D34" s="232" t="s">
        <v>462</v>
      </c>
      <c r="E34" s="233">
        <v>85</v>
      </c>
      <c r="F34" s="68"/>
      <c r="G34" s="83">
        <f t="shared" si="1"/>
        <v>0</v>
      </c>
      <c r="H34" s="236"/>
      <c r="I34" s="15"/>
      <c r="J34" s="15"/>
    </row>
    <row r="35" spans="1:10" s="4" customFormat="1" ht="22.5" customHeight="1" x14ac:dyDescent="0.2">
      <c r="A35" s="113"/>
      <c r="B35" s="260">
        <f t="shared" si="0"/>
        <v>31</v>
      </c>
      <c r="C35" s="230" t="s">
        <v>506</v>
      </c>
      <c r="D35" s="232" t="s">
        <v>462</v>
      </c>
      <c r="E35" s="233">
        <f>70+95</f>
        <v>165</v>
      </c>
      <c r="F35" s="68"/>
      <c r="G35" s="83">
        <f t="shared" si="1"/>
        <v>0</v>
      </c>
      <c r="H35" s="236"/>
      <c r="I35" s="15"/>
      <c r="J35" s="15"/>
    </row>
    <row r="36" spans="1:10" s="4" customFormat="1" ht="22.5" customHeight="1" x14ac:dyDescent="0.2">
      <c r="A36" s="113"/>
      <c r="B36" s="260">
        <f t="shared" si="0"/>
        <v>32</v>
      </c>
      <c r="C36" s="230" t="s">
        <v>507</v>
      </c>
      <c r="D36" s="232" t="s">
        <v>462</v>
      </c>
      <c r="E36" s="233">
        <f>75+140</f>
        <v>215</v>
      </c>
      <c r="F36" s="68"/>
      <c r="G36" s="83">
        <f t="shared" si="1"/>
        <v>0</v>
      </c>
      <c r="H36" s="236"/>
      <c r="I36" s="15"/>
      <c r="J36" s="15"/>
    </row>
    <row r="37" spans="1:10" s="4" customFormat="1" ht="27" customHeight="1" x14ac:dyDescent="0.2">
      <c r="A37" s="93"/>
      <c r="B37" s="258">
        <f t="shared" si="0"/>
        <v>33</v>
      </c>
      <c r="C37" s="235" t="s">
        <v>391</v>
      </c>
      <c r="D37" s="147" t="s">
        <v>17</v>
      </c>
      <c r="E37" s="137">
        <f>SUM(E38:E39)</f>
        <v>8</v>
      </c>
      <c r="F37" s="99"/>
      <c r="G37" s="134">
        <f t="shared" si="1"/>
        <v>0</v>
      </c>
      <c r="H37" s="138"/>
      <c r="I37" s="15"/>
      <c r="J37" s="15"/>
    </row>
    <row r="38" spans="1:10" s="4" customFormat="1" ht="23.25" customHeight="1" x14ac:dyDescent="0.2">
      <c r="A38" s="73"/>
      <c r="B38" s="260">
        <f t="shared" si="0"/>
        <v>34</v>
      </c>
      <c r="C38" s="74" t="s">
        <v>436</v>
      </c>
      <c r="D38" s="82" t="s">
        <v>17</v>
      </c>
      <c r="E38" s="68">
        <v>4</v>
      </c>
      <c r="F38" s="83"/>
      <c r="G38" s="83">
        <f t="shared" si="1"/>
        <v>0</v>
      </c>
      <c r="H38" s="85"/>
      <c r="I38" s="15"/>
      <c r="J38" s="15"/>
    </row>
    <row r="39" spans="1:10" s="4" customFormat="1" ht="20.25" customHeight="1" x14ac:dyDescent="0.2">
      <c r="A39" s="223"/>
      <c r="B39" s="260">
        <f t="shared" si="0"/>
        <v>35</v>
      </c>
      <c r="C39" s="91" t="s">
        <v>437</v>
      </c>
      <c r="D39" s="92" t="s">
        <v>17</v>
      </c>
      <c r="E39" s="174">
        <v>4</v>
      </c>
      <c r="F39" s="162"/>
      <c r="G39" s="83">
        <f t="shared" si="1"/>
        <v>0</v>
      </c>
      <c r="H39" s="85"/>
      <c r="I39" s="15"/>
      <c r="J39" s="15"/>
    </row>
    <row r="40" spans="1:10" s="4" customFormat="1" ht="21.95" customHeight="1" x14ac:dyDescent="0.2">
      <c r="A40" s="167"/>
      <c r="B40" s="258">
        <f t="shared" si="0"/>
        <v>36</v>
      </c>
      <c r="C40" s="167" t="s">
        <v>353</v>
      </c>
      <c r="D40" s="152"/>
      <c r="E40" s="152"/>
      <c r="F40" s="140"/>
      <c r="G40" s="134">
        <f t="shared" si="1"/>
        <v>0</v>
      </c>
      <c r="H40" s="224"/>
      <c r="I40" s="215" t="s">
        <v>18</v>
      </c>
      <c r="J40" s="15"/>
    </row>
    <row r="41" spans="1:10" s="4" customFormat="1" ht="21.95" customHeight="1" x14ac:dyDescent="0.2">
      <c r="A41" s="167"/>
      <c r="B41" s="258">
        <f t="shared" si="0"/>
        <v>37</v>
      </c>
      <c r="C41" s="167" t="s">
        <v>448</v>
      </c>
      <c r="D41" s="152" t="s">
        <v>17</v>
      </c>
      <c r="E41" s="152">
        <v>1</v>
      </c>
      <c r="F41" s="140"/>
      <c r="G41" s="134">
        <f t="shared" si="1"/>
        <v>0</v>
      </c>
      <c r="H41" s="224"/>
      <c r="I41" s="215"/>
      <c r="J41" s="15"/>
    </row>
    <row r="42" spans="1:10" s="4" customFormat="1" ht="21.95" customHeight="1" x14ac:dyDescent="0.2">
      <c r="A42" s="113"/>
      <c r="B42" s="260">
        <f t="shared" si="0"/>
        <v>38</v>
      </c>
      <c r="C42" s="113" t="s">
        <v>438</v>
      </c>
      <c r="D42" s="81" t="s">
        <v>17</v>
      </c>
      <c r="E42" s="81">
        <v>1</v>
      </c>
      <c r="F42" s="68"/>
      <c r="G42" s="83">
        <f t="shared" si="1"/>
        <v>0</v>
      </c>
      <c r="H42" s="219"/>
      <c r="I42" s="215"/>
      <c r="J42" s="15"/>
    </row>
    <row r="43" spans="1:10" s="4" customFormat="1" ht="21.95" customHeight="1" x14ac:dyDescent="0.2">
      <c r="A43" s="113"/>
      <c r="B43" s="260">
        <f t="shared" si="0"/>
        <v>39</v>
      </c>
      <c r="C43" s="113" t="s">
        <v>451</v>
      </c>
      <c r="D43" s="81" t="s">
        <v>17</v>
      </c>
      <c r="E43" s="81">
        <v>2</v>
      </c>
      <c r="F43" s="68"/>
      <c r="G43" s="83">
        <f t="shared" si="1"/>
        <v>0</v>
      </c>
      <c r="H43" s="219"/>
      <c r="I43" s="215"/>
      <c r="J43" s="15"/>
    </row>
    <row r="44" spans="1:10" s="4" customFormat="1" ht="21.95" customHeight="1" x14ac:dyDescent="0.2">
      <c r="A44" s="167"/>
      <c r="B44" s="258">
        <f t="shared" si="0"/>
        <v>40</v>
      </c>
      <c r="C44" s="167" t="s">
        <v>449</v>
      </c>
      <c r="D44" s="152" t="s">
        <v>17</v>
      </c>
      <c r="E44" s="152">
        <v>1</v>
      </c>
      <c r="F44" s="140"/>
      <c r="G44" s="134">
        <f t="shared" si="1"/>
        <v>0</v>
      </c>
      <c r="H44" s="224"/>
      <c r="I44" s="215"/>
      <c r="J44" s="15"/>
    </row>
    <row r="45" spans="1:10" s="4" customFormat="1" ht="21.95" customHeight="1" x14ac:dyDescent="0.2">
      <c r="A45" s="113"/>
      <c r="B45" s="260">
        <f t="shared" si="0"/>
        <v>41</v>
      </c>
      <c r="C45" s="113" t="s">
        <v>439</v>
      </c>
      <c r="D45" s="81" t="s">
        <v>17</v>
      </c>
      <c r="E45" s="81">
        <v>1</v>
      </c>
      <c r="F45" s="68"/>
      <c r="G45" s="83">
        <f t="shared" si="1"/>
        <v>0</v>
      </c>
      <c r="H45" s="219"/>
      <c r="I45" s="215"/>
      <c r="J45" s="15"/>
    </row>
    <row r="46" spans="1:10" s="4" customFormat="1" ht="21.95" customHeight="1" x14ac:dyDescent="0.2">
      <c r="A46" s="113"/>
      <c r="B46" s="260">
        <f t="shared" si="0"/>
        <v>42</v>
      </c>
      <c r="C46" s="113" t="s">
        <v>451</v>
      </c>
      <c r="D46" s="81" t="s">
        <v>17</v>
      </c>
      <c r="E46" s="81">
        <v>2</v>
      </c>
      <c r="F46" s="68"/>
      <c r="G46" s="83">
        <f t="shared" si="1"/>
        <v>0</v>
      </c>
      <c r="H46" s="219"/>
      <c r="I46" s="215"/>
      <c r="J46" s="15"/>
    </row>
    <row r="47" spans="1:10" s="4" customFormat="1" ht="21.95" customHeight="1" x14ac:dyDescent="0.2">
      <c r="A47" s="167"/>
      <c r="B47" s="258">
        <f t="shared" si="0"/>
        <v>43</v>
      </c>
      <c r="C47" s="167" t="s">
        <v>450</v>
      </c>
      <c r="D47" s="152" t="s">
        <v>17</v>
      </c>
      <c r="E47" s="152">
        <v>3</v>
      </c>
      <c r="F47" s="140"/>
      <c r="G47" s="134">
        <f t="shared" si="1"/>
        <v>0</v>
      </c>
      <c r="H47" s="224"/>
      <c r="I47" s="215"/>
      <c r="J47" s="15"/>
    </row>
    <row r="48" spans="1:10" s="4" customFormat="1" ht="21.95" customHeight="1" x14ac:dyDescent="0.2">
      <c r="A48" s="113"/>
      <c r="B48" s="260">
        <f t="shared" si="0"/>
        <v>44</v>
      </c>
      <c r="C48" s="113" t="s">
        <v>440</v>
      </c>
      <c r="D48" s="81" t="s">
        <v>17</v>
      </c>
      <c r="E48" s="81">
        <v>1</v>
      </c>
      <c r="F48" s="68"/>
      <c r="G48" s="83">
        <f t="shared" si="1"/>
        <v>0</v>
      </c>
      <c r="H48" s="219"/>
      <c r="I48" s="215"/>
      <c r="J48" s="15"/>
    </row>
    <row r="49" spans="1:10" s="4" customFormat="1" ht="21.95" customHeight="1" x14ac:dyDescent="0.2">
      <c r="A49" s="113"/>
      <c r="B49" s="260">
        <f t="shared" si="0"/>
        <v>45</v>
      </c>
      <c r="C49" s="113" t="s">
        <v>441</v>
      </c>
      <c r="D49" s="81" t="s">
        <v>17</v>
      </c>
      <c r="E49" s="81">
        <v>2</v>
      </c>
      <c r="F49" s="68"/>
      <c r="G49" s="83">
        <f t="shared" si="1"/>
        <v>0</v>
      </c>
      <c r="H49" s="219"/>
      <c r="I49" s="215"/>
      <c r="J49" s="15"/>
    </row>
    <row r="50" spans="1:10" s="4" customFormat="1" ht="21.95" customHeight="1" x14ac:dyDescent="0.2">
      <c r="A50" s="113"/>
      <c r="B50" s="260">
        <f t="shared" si="0"/>
        <v>46</v>
      </c>
      <c r="C50" s="113" t="s">
        <v>446</v>
      </c>
      <c r="D50" s="81" t="s">
        <v>17</v>
      </c>
      <c r="E50" s="81">
        <v>6</v>
      </c>
      <c r="F50" s="68"/>
      <c r="G50" s="83">
        <f t="shared" si="1"/>
        <v>0</v>
      </c>
      <c r="H50" s="219"/>
      <c r="I50" s="215"/>
      <c r="J50" s="15"/>
    </row>
    <row r="51" spans="1:10" s="4" customFormat="1" ht="21.95" customHeight="1" x14ac:dyDescent="0.2">
      <c r="A51" s="167"/>
      <c r="B51" s="258">
        <f t="shared" si="0"/>
        <v>47</v>
      </c>
      <c r="C51" s="167" t="s">
        <v>452</v>
      </c>
      <c r="D51" s="152" t="s">
        <v>20</v>
      </c>
      <c r="E51" s="152">
        <v>5</v>
      </c>
      <c r="F51" s="140"/>
      <c r="G51" s="134">
        <f t="shared" si="1"/>
        <v>0</v>
      </c>
      <c r="H51" s="224"/>
      <c r="I51" s="215"/>
      <c r="J51" s="15"/>
    </row>
    <row r="52" spans="1:10" s="4" customFormat="1" ht="21.95" customHeight="1" x14ac:dyDescent="0.2">
      <c r="A52" s="113"/>
      <c r="B52" s="260">
        <f t="shared" si="0"/>
        <v>48</v>
      </c>
      <c r="C52" s="113" t="s">
        <v>442</v>
      </c>
      <c r="D52" s="81" t="s">
        <v>20</v>
      </c>
      <c r="E52" s="81">
        <v>5</v>
      </c>
      <c r="F52" s="68"/>
      <c r="G52" s="83">
        <f t="shared" si="1"/>
        <v>0</v>
      </c>
      <c r="H52" s="219"/>
      <c r="I52" s="215"/>
      <c r="J52" s="15"/>
    </row>
    <row r="53" spans="1:10" s="4" customFormat="1" ht="21.95" customHeight="1" x14ac:dyDescent="0.2">
      <c r="A53" s="113"/>
      <c r="B53" s="260">
        <f t="shared" si="0"/>
        <v>49</v>
      </c>
      <c r="C53" s="113" t="s">
        <v>443</v>
      </c>
      <c r="D53" s="81" t="s">
        <v>17</v>
      </c>
      <c r="E53" s="81">
        <v>2</v>
      </c>
      <c r="F53" s="68"/>
      <c r="G53" s="83">
        <f t="shared" si="1"/>
        <v>0</v>
      </c>
      <c r="H53" s="219"/>
      <c r="I53" s="215"/>
      <c r="J53" s="15"/>
    </row>
    <row r="54" spans="1:10" s="4" customFormat="1" ht="21.95" customHeight="1" x14ac:dyDescent="0.2">
      <c r="A54" s="113"/>
      <c r="B54" s="260">
        <f t="shared" si="0"/>
        <v>50</v>
      </c>
      <c r="C54" s="222" t="s">
        <v>447</v>
      </c>
      <c r="D54" s="115" t="s">
        <v>17</v>
      </c>
      <c r="E54" s="115">
        <v>4</v>
      </c>
      <c r="F54" s="68"/>
      <c r="G54" s="83">
        <f t="shared" si="1"/>
        <v>0</v>
      </c>
      <c r="H54" s="219"/>
      <c r="I54" s="215"/>
      <c r="J54" s="15"/>
    </row>
    <row r="55" spans="1:10" s="4" customFormat="1" ht="21.95" customHeight="1" x14ac:dyDescent="0.2">
      <c r="A55" s="113"/>
      <c r="B55" s="260">
        <f t="shared" si="0"/>
        <v>51</v>
      </c>
      <c r="C55" s="113" t="s">
        <v>444</v>
      </c>
      <c r="D55" s="81" t="s">
        <v>17</v>
      </c>
      <c r="E55" s="81">
        <v>1</v>
      </c>
      <c r="F55" s="68"/>
      <c r="G55" s="83">
        <f t="shared" si="1"/>
        <v>0</v>
      </c>
      <c r="H55" s="219"/>
      <c r="I55" s="215"/>
      <c r="J55" s="15"/>
    </row>
    <row r="56" spans="1:10" s="4" customFormat="1" ht="21.95" customHeight="1" x14ac:dyDescent="0.2">
      <c r="A56" s="113"/>
      <c r="B56" s="260">
        <f t="shared" si="0"/>
        <v>52</v>
      </c>
      <c r="C56" s="113" t="s">
        <v>445</v>
      </c>
      <c r="D56" s="81" t="s">
        <v>17</v>
      </c>
      <c r="E56" s="81">
        <v>2</v>
      </c>
      <c r="F56" s="68"/>
      <c r="G56" s="83">
        <f t="shared" si="1"/>
        <v>0</v>
      </c>
      <c r="H56" s="219"/>
      <c r="I56" s="215"/>
      <c r="J56" s="15"/>
    </row>
    <row r="57" spans="1:10" s="4" customFormat="1" ht="21.95" customHeight="1" x14ac:dyDescent="0.2">
      <c r="A57" s="113"/>
      <c r="B57" s="260">
        <f t="shared" si="0"/>
        <v>53</v>
      </c>
      <c r="C57" s="234" t="s">
        <v>477</v>
      </c>
      <c r="D57" s="81" t="s">
        <v>20</v>
      </c>
      <c r="E57" s="81">
        <v>2</v>
      </c>
      <c r="F57" s="68"/>
      <c r="G57" s="83">
        <f t="shared" si="1"/>
        <v>0</v>
      </c>
      <c r="H57" s="219"/>
      <c r="I57" s="215"/>
      <c r="J57" s="15"/>
    </row>
    <row r="58" spans="1:10" s="4" customFormat="1" ht="21.95" customHeight="1" x14ac:dyDescent="0.2">
      <c r="A58" s="113"/>
      <c r="B58" s="260">
        <f t="shared" si="0"/>
        <v>54</v>
      </c>
      <c r="C58" s="234" t="s">
        <v>478</v>
      </c>
      <c r="D58" s="107" t="s">
        <v>462</v>
      </c>
      <c r="E58" s="107">
        <v>2</v>
      </c>
      <c r="F58" s="68"/>
      <c r="G58" s="83">
        <f t="shared" si="1"/>
        <v>0</v>
      </c>
      <c r="H58" s="219"/>
      <c r="I58" s="215"/>
      <c r="J58" s="15"/>
    </row>
    <row r="59" spans="1:10" s="4" customFormat="1" ht="21.95" customHeight="1" x14ac:dyDescent="0.2">
      <c r="A59" s="113"/>
      <c r="B59" s="260">
        <f t="shared" si="0"/>
        <v>55</v>
      </c>
      <c r="C59" s="230" t="s">
        <v>479</v>
      </c>
      <c r="D59" s="107" t="s">
        <v>462</v>
      </c>
      <c r="E59" s="107">
        <v>29</v>
      </c>
      <c r="F59" s="68"/>
      <c r="G59" s="83">
        <f t="shared" si="1"/>
        <v>0</v>
      </c>
      <c r="H59" s="219"/>
      <c r="I59" s="215"/>
      <c r="J59" s="15"/>
    </row>
    <row r="60" spans="1:10" s="4" customFormat="1" ht="21.95" customHeight="1" x14ac:dyDescent="0.2">
      <c r="A60" s="113"/>
      <c r="B60" s="260">
        <f t="shared" si="0"/>
        <v>56</v>
      </c>
      <c r="C60" s="231" t="s">
        <v>480</v>
      </c>
      <c r="D60" s="107" t="s">
        <v>462</v>
      </c>
      <c r="E60" s="107">
        <v>81</v>
      </c>
      <c r="F60" s="68"/>
      <c r="G60" s="83">
        <f t="shared" si="1"/>
        <v>0</v>
      </c>
      <c r="H60" s="219"/>
      <c r="I60" s="215"/>
      <c r="J60" s="15"/>
    </row>
    <row r="61" spans="1:10" s="4" customFormat="1" ht="21.95" customHeight="1" x14ac:dyDescent="0.2">
      <c r="A61" s="113"/>
      <c r="B61" s="260">
        <f t="shared" si="0"/>
        <v>57</v>
      </c>
      <c r="C61" s="230" t="s">
        <v>481</v>
      </c>
      <c r="D61" s="107" t="s">
        <v>462</v>
      </c>
      <c r="E61" s="107">
        <v>9</v>
      </c>
      <c r="F61" s="68"/>
      <c r="G61" s="83">
        <f t="shared" si="1"/>
        <v>0</v>
      </c>
      <c r="H61" s="219"/>
      <c r="I61" s="215"/>
      <c r="J61" s="15"/>
    </row>
    <row r="62" spans="1:10" s="4" customFormat="1" ht="21.95" customHeight="1" x14ac:dyDescent="0.2">
      <c r="A62" s="113"/>
      <c r="B62" s="260">
        <f t="shared" si="0"/>
        <v>58</v>
      </c>
      <c r="C62" s="230" t="s">
        <v>482</v>
      </c>
      <c r="D62" s="107" t="s">
        <v>462</v>
      </c>
      <c r="E62" s="107">
        <v>3</v>
      </c>
      <c r="F62" s="68"/>
      <c r="G62" s="83">
        <f t="shared" si="1"/>
        <v>0</v>
      </c>
      <c r="H62" s="219"/>
      <c r="I62" s="215"/>
      <c r="J62" s="15"/>
    </row>
    <row r="63" spans="1:10" s="4" customFormat="1" ht="21.95" customHeight="1" x14ac:dyDescent="0.2">
      <c r="A63" s="113"/>
      <c r="B63" s="260">
        <f t="shared" si="0"/>
        <v>59</v>
      </c>
      <c r="C63" s="230" t="s">
        <v>483</v>
      </c>
      <c r="D63" s="107" t="s">
        <v>462</v>
      </c>
      <c r="E63" s="107">
        <v>1</v>
      </c>
      <c r="F63" s="68"/>
      <c r="G63" s="83">
        <f t="shared" si="1"/>
        <v>0</v>
      </c>
      <c r="H63" s="219"/>
      <c r="I63" s="215"/>
      <c r="J63" s="15"/>
    </row>
    <row r="64" spans="1:10" s="4" customFormat="1" ht="27.75" customHeight="1" x14ac:dyDescent="0.2">
      <c r="A64" s="220"/>
      <c r="B64" s="258">
        <f t="shared" si="0"/>
        <v>60</v>
      </c>
      <c r="C64" s="167" t="s">
        <v>366</v>
      </c>
      <c r="D64" s="242" t="s">
        <v>20</v>
      </c>
      <c r="E64" s="151">
        <v>1486</v>
      </c>
      <c r="F64" s="99"/>
      <c r="G64" s="134">
        <f t="shared" si="1"/>
        <v>0</v>
      </c>
      <c r="H64" s="221"/>
      <c r="I64" s="15" t="s">
        <v>18</v>
      </c>
      <c r="J64" s="15"/>
    </row>
    <row r="65" spans="1:10" s="4" customFormat="1" ht="27.75" customHeight="1" x14ac:dyDescent="0.2">
      <c r="A65" s="73"/>
      <c r="B65" s="260">
        <f t="shared" si="0"/>
        <v>61</v>
      </c>
      <c r="C65" s="176" t="s">
        <v>392</v>
      </c>
      <c r="D65" s="141" t="s">
        <v>20</v>
      </c>
      <c r="E65" s="68">
        <v>1486</v>
      </c>
      <c r="F65" s="71"/>
      <c r="G65" s="83">
        <f t="shared" si="1"/>
        <v>0</v>
      </c>
      <c r="H65" s="84"/>
      <c r="I65" s="15"/>
      <c r="J65" s="15"/>
    </row>
    <row r="66" spans="1:10" s="4" customFormat="1" ht="21.95" customHeight="1" x14ac:dyDescent="0.2">
      <c r="A66" s="93"/>
      <c r="B66" s="258">
        <f t="shared" si="0"/>
        <v>62</v>
      </c>
      <c r="C66" s="139" t="s">
        <v>365</v>
      </c>
      <c r="D66" s="142" t="s">
        <v>20</v>
      </c>
      <c r="E66" s="143">
        <v>1486</v>
      </c>
      <c r="F66" s="144"/>
      <c r="G66" s="134">
        <f t="shared" si="1"/>
        <v>0</v>
      </c>
      <c r="H66" s="94"/>
      <c r="I66" s="19"/>
      <c r="J66" s="19"/>
    </row>
    <row r="67" spans="1:10" s="4" customFormat="1" ht="21.95" customHeight="1" x14ac:dyDescent="0.2">
      <c r="A67" s="73"/>
      <c r="B67" s="260">
        <f t="shared" si="0"/>
        <v>63</v>
      </c>
      <c r="C67" s="74" t="s">
        <v>500</v>
      </c>
      <c r="D67" s="80" t="s">
        <v>20</v>
      </c>
      <c r="E67" s="67">
        <v>1486</v>
      </c>
      <c r="F67" s="87"/>
      <c r="G67" s="83">
        <f t="shared" si="1"/>
        <v>0</v>
      </c>
      <c r="H67" s="77"/>
      <c r="I67" s="19"/>
      <c r="J67" s="19"/>
    </row>
    <row r="68" spans="1:10" s="4" customFormat="1" ht="21.95" customHeight="1" x14ac:dyDescent="0.2">
      <c r="A68" s="93"/>
      <c r="B68" s="258">
        <f t="shared" si="0"/>
        <v>64</v>
      </c>
      <c r="C68" s="139" t="s">
        <v>501</v>
      </c>
      <c r="D68" s="142" t="s">
        <v>20</v>
      </c>
      <c r="E68" s="143">
        <f>SUM(E69:E73)</f>
        <v>721</v>
      </c>
      <c r="F68" s="144"/>
      <c r="G68" s="134">
        <f t="shared" si="1"/>
        <v>0</v>
      </c>
      <c r="H68" s="94"/>
      <c r="I68" s="19"/>
      <c r="J68" s="19"/>
    </row>
    <row r="69" spans="1:10" s="4" customFormat="1" ht="21.95" customHeight="1" x14ac:dyDescent="0.2">
      <c r="A69" s="73"/>
      <c r="B69" s="260">
        <f t="shared" si="0"/>
        <v>65</v>
      </c>
      <c r="C69" s="74" t="s">
        <v>453</v>
      </c>
      <c r="D69" s="80" t="s">
        <v>20</v>
      </c>
      <c r="E69" s="67">
        <f>63+129</f>
        <v>192</v>
      </c>
      <c r="F69" s="87"/>
      <c r="G69" s="83">
        <f t="shared" si="1"/>
        <v>0</v>
      </c>
      <c r="H69" s="77"/>
      <c r="I69" s="19"/>
      <c r="J69" s="19"/>
    </row>
    <row r="70" spans="1:10" s="4" customFormat="1" ht="21.95" customHeight="1" x14ac:dyDescent="0.2">
      <c r="A70" s="73"/>
      <c r="B70" s="260">
        <f t="shared" si="0"/>
        <v>66</v>
      </c>
      <c r="C70" s="74" t="s">
        <v>454</v>
      </c>
      <c r="D70" s="80" t="s">
        <v>20</v>
      </c>
      <c r="E70" s="67">
        <f>58+90</f>
        <v>148</v>
      </c>
      <c r="F70" s="87"/>
      <c r="G70" s="83">
        <f t="shared" si="1"/>
        <v>0</v>
      </c>
      <c r="H70" s="77"/>
      <c r="I70" s="19"/>
      <c r="J70" s="19"/>
    </row>
    <row r="71" spans="1:10" s="4" customFormat="1" ht="21.95" customHeight="1" x14ac:dyDescent="0.2">
      <c r="A71" s="73"/>
      <c r="B71" s="260">
        <f t="shared" ref="B71:B134" si="2">B70+1</f>
        <v>67</v>
      </c>
      <c r="C71" s="74" t="s">
        <v>531</v>
      </c>
      <c r="D71" s="80" t="s">
        <v>20</v>
      </c>
      <c r="E71" s="67">
        <v>77</v>
      </c>
      <c r="F71" s="87"/>
      <c r="G71" s="83">
        <f t="shared" si="1"/>
        <v>0</v>
      </c>
      <c r="H71" s="77"/>
      <c r="I71" s="19"/>
      <c r="J71" s="19"/>
    </row>
    <row r="72" spans="1:10" s="4" customFormat="1" ht="21.95" customHeight="1" x14ac:dyDescent="0.2">
      <c r="A72" s="73"/>
      <c r="B72" s="260">
        <f t="shared" si="2"/>
        <v>68</v>
      </c>
      <c r="C72" s="74" t="s">
        <v>455</v>
      </c>
      <c r="D72" s="80" t="s">
        <v>20</v>
      </c>
      <c r="E72" s="67">
        <f>257+3</f>
        <v>260</v>
      </c>
      <c r="F72" s="87"/>
      <c r="G72" s="83">
        <f t="shared" ref="G72:G135" si="3">E72*F72</f>
        <v>0</v>
      </c>
      <c r="H72" s="77"/>
      <c r="I72" s="19"/>
      <c r="J72" s="19"/>
    </row>
    <row r="73" spans="1:10" s="4" customFormat="1" ht="21.95" customHeight="1" x14ac:dyDescent="0.2">
      <c r="A73" s="73"/>
      <c r="B73" s="260">
        <f t="shared" si="2"/>
        <v>69</v>
      </c>
      <c r="C73" s="74" t="s">
        <v>456</v>
      </c>
      <c r="D73" s="80" t="s">
        <v>20</v>
      </c>
      <c r="E73" s="67">
        <v>44</v>
      </c>
      <c r="F73" s="87"/>
      <c r="G73" s="83">
        <f t="shared" si="3"/>
        <v>0</v>
      </c>
      <c r="H73" s="77"/>
      <c r="I73" s="19"/>
      <c r="J73" s="19"/>
    </row>
    <row r="74" spans="1:10" s="4" customFormat="1" ht="21.95" customHeight="1" x14ac:dyDescent="0.2">
      <c r="A74" s="93"/>
      <c r="B74" s="258">
        <f t="shared" si="2"/>
        <v>70</v>
      </c>
      <c r="C74" s="186" t="s">
        <v>357</v>
      </c>
      <c r="D74" s="225" t="s">
        <v>21</v>
      </c>
      <c r="E74" s="226">
        <v>15</v>
      </c>
      <c r="F74" s="144"/>
      <c r="G74" s="134">
        <f t="shared" si="3"/>
        <v>0</v>
      </c>
      <c r="H74" s="94"/>
      <c r="I74" s="19"/>
      <c r="J74" s="19"/>
    </row>
    <row r="75" spans="1:10" s="4" customFormat="1" ht="21.95" customHeight="1" x14ac:dyDescent="0.2">
      <c r="A75" s="73"/>
      <c r="B75" s="260">
        <f t="shared" si="2"/>
        <v>71</v>
      </c>
      <c r="C75" s="227" t="s">
        <v>457</v>
      </c>
      <c r="D75" s="228" t="s">
        <v>462</v>
      </c>
      <c r="E75" s="229">
        <v>15</v>
      </c>
      <c r="F75" s="87"/>
      <c r="G75" s="83">
        <f t="shared" si="3"/>
        <v>0</v>
      </c>
      <c r="H75" s="77"/>
      <c r="I75" s="19"/>
      <c r="J75" s="19"/>
    </row>
    <row r="76" spans="1:10" s="4" customFormat="1" ht="21.95" customHeight="1" x14ac:dyDescent="0.2">
      <c r="A76" s="73"/>
      <c r="B76" s="260">
        <f t="shared" si="2"/>
        <v>72</v>
      </c>
      <c r="C76" s="227" t="s">
        <v>458</v>
      </c>
      <c r="D76" s="228" t="s">
        <v>462</v>
      </c>
      <c r="E76" s="229">
        <v>15</v>
      </c>
      <c r="F76" s="87"/>
      <c r="G76" s="83">
        <f t="shared" si="3"/>
        <v>0</v>
      </c>
      <c r="H76" s="77"/>
      <c r="I76" s="19"/>
      <c r="J76" s="19"/>
    </row>
    <row r="77" spans="1:10" s="4" customFormat="1" ht="21.95" customHeight="1" x14ac:dyDescent="0.2">
      <c r="A77" s="73"/>
      <c r="B77" s="260">
        <f t="shared" si="2"/>
        <v>73</v>
      </c>
      <c r="C77" s="227" t="s">
        <v>459</v>
      </c>
      <c r="D77" s="228" t="s">
        <v>462</v>
      </c>
      <c r="E77" s="229">
        <v>30</v>
      </c>
      <c r="F77" s="87"/>
      <c r="G77" s="83">
        <f t="shared" si="3"/>
        <v>0</v>
      </c>
      <c r="H77" s="77"/>
      <c r="I77" s="19"/>
      <c r="J77" s="19"/>
    </row>
    <row r="78" spans="1:10" s="4" customFormat="1" ht="21.95" customHeight="1" x14ac:dyDescent="0.2">
      <c r="A78" s="73"/>
      <c r="B78" s="260">
        <f t="shared" si="2"/>
        <v>74</v>
      </c>
      <c r="C78" s="227" t="s">
        <v>460</v>
      </c>
      <c r="D78" s="228" t="s">
        <v>462</v>
      </c>
      <c r="E78" s="229">
        <v>15</v>
      </c>
      <c r="F78" s="87"/>
      <c r="G78" s="83">
        <f t="shared" si="3"/>
        <v>0</v>
      </c>
      <c r="H78" s="77"/>
      <c r="I78" s="19"/>
      <c r="J78" s="19"/>
    </row>
    <row r="79" spans="1:10" s="4" customFormat="1" ht="21.95" customHeight="1" x14ac:dyDescent="0.2">
      <c r="A79" s="73"/>
      <c r="B79" s="260">
        <f t="shared" si="2"/>
        <v>75</v>
      </c>
      <c r="C79" s="227" t="s">
        <v>461</v>
      </c>
      <c r="D79" s="228" t="s">
        <v>462</v>
      </c>
      <c r="E79" s="229">
        <v>30</v>
      </c>
      <c r="F79" s="87"/>
      <c r="G79" s="83">
        <f t="shared" si="3"/>
        <v>0</v>
      </c>
      <c r="H79" s="77"/>
      <c r="I79" s="19"/>
      <c r="J79" s="19"/>
    </row>
    <row r="80" spans="1:10" s="4" customFormat="1" ht="21.95" customHeight="1" x14ac:dyDescent="0.2">
      <c r="A80" s="93"/>
      <c r="B80" s="258">
        <f t="shared" si="2"/>
        <v>76</v>
      </c>
      <c r="C80" s="139" t="s">
        <v>358</v>
      </c>
      <c r="D80" s="142" t="s">
        <v>21</v>
      </c>
      <c r="E80" s="143">
        <v>28</v>
      </c>
      <c r="F80" s="144"/>
      <c r="G80" s="134">
        <f t="shared" si="3"/>
        <v>0</v>
      </c>
      <c r="H80" s="94"/>
      <c r="I80" s="19"/>
      <c r="J80" s="19"/>
    </row>
    <row r="81" spans="1:10" s="4" customFormat="1" ht="21.95" customHeight="1" x14ac:dyDescent="0.2">
      <c r="A81" s="73"/>
      <c r="B81" s="260">
        <f t="shared" si="2"/>
        <v>77</v>
      </c>
      <c r="C81" s="230" t="s">
        <v>463</v>
      </c>
      <c r="D81" s="80" t="s">
        <v>462</v>
      </c>
      <c r="E81" s="67">
        <v>28</v>
      </c>
      <c r="F81" s="87"/>
      <c r="G81" s="83">
        <f t="shared" si="3"/>
        <v>0</v>
      </c>
      <c r="H81" s="77"/>
      <c r="I81" s="19"/>
      <c r="J81" s="19"/>
    </row>
    <row r="82" spans="1:10" s="4" customFormat="1" ht="21.95" customHeight="1" x14ac:dyDescent="0.2">
      <c r="A82" s="73"/>
      <c r="B82" s="260">
        <f t="shared" si="2"/>
        <v>78</v>
      </c>
      <c r="C82" s="231" t="s">
        <v>464</v>
      </c>
      <c r="D82" s="80" t="s">
        <v>462</v>
      </c>
      <c r="E82" s="67">
        <v>28</v>
      </c>
      <c r="F82" s="87"/>
      <c r="G82" s="83">
        <f t="shared" si="3"/>
        <v>0</v>
      </c>
      <c r="H82" s="77"/>
      <c r="I82" s="19"/>
      <c r="J82" s="19"/>
    </row>
    <row r="83" spans="1:10" s="4" customFormat="1" ht="21.95" customHeight="1" x14ac:dyDescent="0.2">
      <c r="A83" s="73"/>
      <c r="B83" s="260">
        <f t="shared" si="2"/>
        <v>79</v>
      </c>
      <c r="C83" s="230" t="s">
        <v>465</v>
      </c>
      <c r="D83" s="80" t="s">
        <v>462</v>
      </c>
      <c r="E83" s="67">
        <v>28</v>
      </c>
      <c r="F83" s="87"/>
      <c r="G83" s="83">
        <f t="shared" si="3"/>
        <v>0</v>
      </c>
      <c r="H83" s="77"/>
      <c r="I83" s="19"/>
      <c r="J83" s="19"/>
    </row>
    <row r="84" spans="1:10" s="4" customFormat="1" ht="21.95" customHeight="1" x14ac:dyDescent="0.2">
      <c r="A84" s="73"/>
      <c r="B84" s="260">
        <f t="shared" si="2"/>
        <v>80</v>
      </c>
      <c r="C84" s="231" t="s">
        <v>466</v>
      </c>
      <c r="D84" s="80" t="s">
        <v>462</v>
      </c>
      <c r="E84" s="67">
        <v>28</v>
      </c>
      <c r="F84" s="87"/>
      <c r="G84" s="83">
        <f t="shared" si="3"/>
        <v>0</v>
      </c>
      <c r="H84" s="77"/>
      <c r="I84" s="19"/>
      <c r="J84" s="19"/>
    </row>
    <row r="85" spans="1:10" s="4" customFormat="1" ht="21.95" customHeight="1" x14ac:dyDescent="0.2">
      <c r="A85" s="73"/>
      <c r="B85" s="260">
        <f t="shared" si="2"/>
        <v>81</v>
      </c>
      <c r="C85" s="230" t="s">
        <v>467</v>
      </c>
      <c r="D85" s="80" t="s">
        <v>462</v>
      </c>
      <c r="E85" s="67">
        <v>112</v>
      </c>
      <c r="F85" s="87"/>
      <c r="G85" s="83">
        <f t="shared" si="3"/>
        <v>0</v>
      </c>
      <c r="H85" s="77"/>
      <c r="I85" s="19"/>
      <c r="J85" s="19"/>
    </row>
    <row r="86" spans="1:10" s="4" customFormat="1" ht="21.95" customHeight="1" x14ac:dyDescent="0.2">
      <c r="A86" s="73"/>
      <c r="B86" s="260">
        <f t="shared" si="2"/>
        <v>82</v>
      </c>
      <c r="C86" s="231" t="s">
        <v>468</v>
      </c>
      <c r="D86" s="80" t="s">
        <v>462</v>
      </c>
      <c r="E86" s="67">
        <v>112</v>
      </c>
      <c r="F86" s="87"/>
      <c r="G86" s="83">
        <f t="shared" si="3"/>
        <v>0</v>
      </c>
      <c r="H86" s="77"/>
      <c r="I86" s="19"/>
      <c r="J86" s="19"/>
    </row>
    <row r="87" spans="1:10" s="4" customFormat="1" ht="21.95" customHeight="1" x14ac:dyDescent="0.2">
      <c r="A87" s="73"/>
      <c r="B87" s="260">
        <f t="shared" si="2"/>
        <v>83</v>
      </c>
      <c r="C87" s="230" t="s">
        <v>469</v>
      </c>
      <c r="D87" s="80" t="s">
        <v>462</v>
      </c>
      <c r="E87" s="67">
        <v>112</v>
      </c>
      <c r="F87" s="87"/>
      <c r="G87" s="83">
        <f t="shared" si="3"/>
        <v>0</v>
      </c>
      <c r="H87" s="77"/>
      <c r="I87" s="19"/>
      <c r="J87" s="19"/>
    </row>
    <row r="88" spans="1:10" s="4" customFormat="1" ht="21.95" customHeight="1" x14ac:dyDescent="0.2">
      <c r="A88" s="93"/>
      <c r="B88" s="258">
        <f t="shared" si="2"/>
        <v>84</v>
      </c>
      <c r="C88" s="139" t="s">
        <v>359</v>
      </c>
      <c r="D88" s="142" t="s">
        <v>17</v>
      </c>
      <c r="E88" s="143">
        <v>4</v>
      </c>
      <c r="F88" s="144"/>
      <c r="G88" s="134">
        <f t="shared" si="3"/>
        <v>0</v>
      </c>
      <c r="H88" s="94"/>
      <c r="I88" s="19"/>
      <c r="J88" s="19"/>
    </row>
    <row r="89" spans="1:10" s="4" customFormat="1" ht="21.95" customHeight="1" x14ac:dyDescent="0.2">
      <c r="A89" s="73"/>
      <c r="B89" s="260">
        <f t="shared" si="2"/>
        <v>85</v>
      </c>
      <c r="C89" s="74" t="s">
        <v>393</v>
      </c>
      <c r="D89" s="80" t="s">
        <v>17</v>
      </c>
      <c r="E89" s="67">
        <v>4</v>
      </c>
      <c r="F89" s="87"/>
      <c r="G89" s="83">
        <f t="shared" si="3"/>
        <v>0</v>
      </c>
      <c r="H89" s="77"/>
      <c r="I89" s="19"/>
      <c r="J89" s="19"/>
    </row>
    <row r="90" spans="1:10" s="4" customFormat="1" ht="21.95" customHeight="1" x14ac:dyDescent="0.2">
      <c r="A90" s="93"/>
      <c r="B90" s="258">
        <f t="shared" si="2"/>
        <v>86</v>
      </c>
      <c r="C90" s="139" t="s">
        <v>470</v>
      </c>
      <c r="D90" s="136" t="s">
        <v>21</v>
      </c>
      <c r="E90" s="134">
        <v>17</v>
      </c>
      <c r="F90" s="134"/>
      <c r="G90" s="134">
        <f t="shared" si="3"/>
        <v>0</v>
      </c>
      <c r="H90" s="94"/>
      <c r="I90" s="19"/>
      <c r="J90" s="19"/>
    </row>
    <row r="91" spans="1:10" s="4" customFormat="1" ht="21.95" customHeight="1" x14ac:dyDescent="0.2">
      <c r="A91" s="73"/>
      <c r="B91" s="260">
        <f t="shared" si="2"/>
        <v>87</v>
      </c>
      <c r="C91" s="230" t="s">
        <v>471</v>
      </c>
      <c r="D91" s="232" t="s">
        <v>462</v>
      </c>
      <c r="E91" s="233">
        <v>34</v>
      </c>
      <c r="F91" s="83"/>
      <c r="G91" s="83">
        <f t="shared" si="3"/>
        <v>0</v>
      </c>
      <c r="H91" s="77"/>
      <c r="I91" s="19"/>
      <c r="J91" s="19"/>
    </row>
    <row r="92" spans="1:10" s="4" customFormat="1" ht="21.95" customHeight="1" x14ac:dyDescent="0.2">
      <c r="A92" s="73"/>
      <c r="B92" s="260">
        <f t="shared" si="2"/>
        <v>88</v>
      </c>
      <c r="C92" s="230" t="s">
        <v>472</v>
      </c>
      <c r="D92" s="232" t="s">
        <v>462</v>
      </c>
      <c r="E92" s="233">
        <v>34</v>
      </c>
      <c r="F92" s="83"/>
      <c r="G92" s="83">
        <f t="shared" si="3"/>
        <v>0</v>
      </c>
      <c r="H92" s="77"/>
      <c r="I92" s="19"/>
      <c r="J92" s="19"/>
    </row>
    <row r="93" spans="1:10" s="4" customFormat="1" ht="21.95" customHeight="1" x14ac:dyDescent="0.2">
      <c r="A93" s="73"/>
      <c r="B93" s="260">
        <f t="shared" si="2"/>
        <v>89</v>
      </c>
      <c r="C93" s="230" t="s">
        <v>473</v>
      </c>
      <c r="D93" s="232" t="s">
        <v>462</v>
      </c>
      <c r="E93" s="233">
        <v>34</v>
      </c>
      <c r="F93" s="83"/>
      <c r="G93" s="83">
        <f t="shared" si="3"/>
        <v>0</v>
      </c>
      <c r="H93" s="77"/>
      <c r="I93" s="19"/>
      <c r="J93" s="19"/>
    </row>
    <row r="94" spans="1:10" s="4" customFormat="1" ht="21.95" customHeight="1" x14ac:dyDescent="0.2">
      <c r="A94" s="73"/>
      <c r="B94" s="260">
        <f t="shared" si="2"/>
        <v>90</v>
      </c>
      <c r="C94" s="230" t="s">
        <v>474</v>
      </c>
      <c r="D94" s="232" t="s">
        <v>462</v>
      </c>
      <c r="E94" s="233">
        <v>34</v>
      </c>
      <c r="F94" s="83"/>
      <c r="G94" s="83">
        <f t="shared" si="3"/>
        <v>0</v>
      </c>
      <c r="H94" s="77"/>
      <c r="I94" s="19"/>
      <c r="J94" s="19"/>
    </row>
    <row r="95" spans="1:10" s="4" customFormat="1" ht="21.95" customHeight="1" x14ac:dyDescent="0.2">
      <c r="A95" s="73"/>
      <c r="B95" s="260">
        <f t="shared" si="2"/>
        <v>91</v>
      </c>
      <c r="C95" s="230" t="s">
        <v>475</v>
      </c>
      <c r="D95" s="232" t="s">
        <v>462</v>
      </c>
      <c r="E95" s="229">
        <v>34</v>
      </c>
      <c r="F95" s="71"/>
      <c r="G95" s="83">
        <f t="shared" si="3"/>
        <v>0</v>
      </c>
      <c r="H95" s="77"/>
      <c r="I95" s="19"/>
      <c r="J95" s="19"/>
    </row>
    <row r="96" spans="1:10" s="4" customFormat="1" ht="21.95" customHeight="1" x14ac:dyDescent="0.2">
      <c r="A96" s="93"/>
      <c r="B96" s="258">
        <f t="shared" si="2"/>
        <v>92</v>
      </c>
      <c r="C96" s="139" t="s">
        <v>360</v>
      </c>
      <c r="D96" s="136" t="s">
        <v>21</v>
      </c>
      <c r="E96" s="99">
        <v>112</v>
      </c>
      <c r="F96" s="134"/>
      <c r="G96" s="134">
        <f t="shared" si="3"/>
        <v>0</v>
      </c>
      <c r="H96" s="94"/>
      <c r="I96" s="19"/>
      <c r="J96" s="19"/>
    </row>
    <row r="97" spans="1:10" s="4" customFormat="1" ht="21.95" customHeight="1" x14ac:dyDescent="0.2">
      <c r="A97" s="73"/>
      <c r="B97" s="260">
        <f t="shared" si="2"/>
        <v>93</v>
      </c>
      <c r="C97" s="74" t="s">
        <v>476</v>
      </c>
      <c r="D97" s="82" t="s">
        <v>17</v>
      </c>
      <c r="E97" s="88">
        <v>112</v>
      </c>
      <c r="F97" s="83"/>
      <c r="G97" s="83">
        <f t="shared" si="3"/>
        <v>0</v>
      </c>
      <c r="H97" s="77"/>
      <c r="I97" s="19"/>
      <c r="J97" s="19"/>
    </row>
    <row r="98" spans="1:10" s="4" customFormat="1" ht="21.95" customHeight="1" x14ac:dyDescent="0.2">
      <c r="A98" s="93"/>
      <c r="B98" s="258">
        <f t="shared" si="2"/>
        <v>94</v>
      </c>
      <c r="C98" s="139" t="s">
        <v>361</v>
      </c>
      <c r="D98" s="136" t="s">
        <v>21</v>
      </c>
      <c r="E98" s="99">
        <v>1</v>
      </c>
      <c r="F98" s="134"/>
      <c r="G98" s="134">
        <f t="shared" si="3"/>
        <v>0</v>
      </c>
      <c r="H98" s="94"/>
      <c r="I98" s="19"/>
      <c r="J98" s="19"/>
    </row>
    <row r="99" spans="1:10" s="4" customFormat="1" ht="21.95" customHeight="1" x14ac:dyDescent="0.2">
      <c r="A99" s="73"/>
      <c r="B99" s="260">
        <f t="shared" si="2"/>
        <v>95</v>
      </c>
      <c r="C99" s="74" t="s">
        <v>503</v>
      </c>
      <c r="D99" s="82" t="s">
        <v>462</v>
      </c>
      <c r="E99" s="88">
        <v>1</v>
      </c>
      <c r="F99" s="83"/>
      <c r="G99" s="83">
        <f t="shared" si="3"/>
        <v>0</v>
      </c>
      <c r="H99" s="77"/>
      <c r="I99" s="19"/>
      <c r="J99" s="19"/>
    </row>
    <row r="100" spans="1:10" s="4" customFormat="1" ht="21.95" customHeight="1" x14ac:dyDescent="0.2">
      <c r="A100" s="73"/>
      <c r="B100" s="260">
        <f t="shared" si="2"/>
        <v>96</v>
      </c>
      <c r="C100" s="74" t="s">
        <v>394</v>
      </c>
      <c r="D100" s="82" t="s">
        <v>17</v>
      </c>
      <c r="E100" s="88">
        <v>10</v>
      </c>
      <c r="F100" s="83"/>
      <c r="G100" s="83">
        <f t="shared" si="3"/>
        <v>0</v>
      </c>
      <c r="H100" s="77"/>
      <c r="I100" s="19"/>
      <c r="J100" s="19"/>
    </row>
    <row r="101" spans="1:10" s="4" customFormat="1" ht="21.95" customHeight="1" x14ac:dyDescent="0.2">
      <c r="A101" s="73"/>
      <c r="B101" s="260">
        <f t="shared" si="2"/>
        <v>97</v>
      </c>
      <c r="C101" s="91" t="s">
        <v>395</v>
      </c>
      <c r="D101" s="92" t="s">
        <v>17</v>
      </c>
      <c r="E101" s="243">
        <v>4</v>
      </c>
      <c r="F101" s="83"/>
      <c r="G101" s="83">
        <f t="shared" si="3"/>
        <v>0</v>
      </c>
      <c r="H101" s="77"/>
      <c r="I101" s="19"/>
      <c r="J101" s="19"/>
    </row>
    <row r="102" spans="1:10" s="4" customFormat="1" ht="21.95" customHeight="1" x14ac:dyDescent="0.2">
      <c r="A102" s="73"/>
      <c r="B102" s="260">
        <f t="shared" si="2"/>
        <v>98</v>
      </c>
      <c r="C102" s="244" t="s">
        <v>502</v>
      </c>
      <c r="D102" s="107" t="s">
        <v>462</v>
      </c>
      <c r="E102" s="115">
        <v>28</v>
      </c>
      <c r="F102" s="71"/>
      <c r="G102" s="83">
        <f t="shared" si="3"/>
        <v>0</v>
      </c>
      <c r="H102" s="77"/>
      <c r="I102" s="19"/>
      <c r="J102" s="19"/>
    </row>
    <row r="103" spans="1:10" s="4" customFormat="1" ht="21.95" customHeight="1" x14ac:dyDescent="0.2">
      <c r="A103" s="93"/>
      <c r="B103" s="258">
        <f t="shared" si="2"/>
        <v>99</v>
      </c>
      <c r="C103" s="188" t="s">
        <v>362</v>
      </c>
      <c r="D103" s="147" t="s">
        <v>17</v>
      </c>
      <c r="E103" s="99">
        <v>4</v>
      </c>
      <c r="F103" s="134"/>
      <c r="G103" s="134">
        <f t="shared" si="3"/>
        <v>0</v>
      </c>
      <c r="H103" s="94"/>
      <c r="I103" s="19"/>
      <c r="J103" s="19"/>
    </row>
    <row r="104" spans="1:10" s="4" customFormat="1" ht="21.95" customHeight="1" x14ac:dyDescent="0.2">
      <c r="A104" s="73"/>
      <c r="B104" s="260">
        <f t="shared" si="2"/>
        <v>100</v>
      </c>
      <c r="C104" s="74" t="s">
        <v>396</v>
      </c>
      <c r="D104" s="82" t="s">
        <v>17</v>
      </c>
      <c r="E104" s="88">
        <v>4</v>
      </c>
      <c r="F104" s="83"/>
      <c r="G104" s="83">
        <f t="shared" si="3"/>
        <v>0</v>
      </c>
      <c r="H104" s="77"/>
      <c r="I104" s="19"/>
      <c r="J104" s="19"/>
    </row>
    <row r="105" spans="1:10" s="4" customFormat="1" ht="22.5" customHeight="1" x14ac:dyDescent="0.2">
      <c r="A105" s="96"/>
      <c r="B105" s="258">
        <f t="shared" si="2"/>
        <v>101</v>
      </c>
      <c r="C105" s="97" t="s">
        <v>182</v>
      </c>
      <c r="D105" s="146"/>
      <c r="E105" s="145"/>
      <c r="F105" s="100"/>
      <c r="G105" s="134">
        <f t="shared" si="3"/>
        <v>0</v>
      </c>
      <c r="H105" s="101"/>
      <c r="I105" s="15" t="s">
        <v>18</v>
      </c>
      <c r="J105" s="15"/>
    </row>
    <row r="106" spans="1:10" s="4" customFormat="1" ht="36.75" customHeight="1" x14ac:dyDescent="0.2">
      <c r="A106" s="96"/>
      <c r="B106" s="258">
        <f t="shared" si="2"/>
        <v>102</v>
      </c>
      <c r="C106" s="128" t="s">
        <v>508</v>
      </c>
      <c r="D106" s="146" t="s">
        <v>20</v>
      </c>
      <c r="E106" s="145">
        <f>SUM(E107:E115)</f>
        <v>773</v>
      </c>
      <c r="F106" s="100"/>
      <c r="G106" s="134">
        <f t="shared" si="3"/>
        <v>0</v>
      </c>
      <c r="H106" s="101"/>
      <c r="I106" s="15"/>
      <c r="J106" s="15"/>
    </row>
    <row r="107" spans="1:10" s="4" customFormat="1" ht="38.25" customHeight="1" x14ac:dyDescent="0.2">
      <c r="A107" s="75"/>
      <c r="B107" s="260">
        <f t="shared" si="2"/>
        <v>103</v>
      </c>
      <c r="C107" s="74" t="s">
        <v>510</v>
      </c>
      <c r="D107" s="69" t="s">
        <v>20</v>
      </c>
      <c r="E107" s="70">
        <v>3</v>
      </c>
      <c r="F107" s="89"/>
      <c r="G107" s="83">
        <f t="shared" si="3"/>
        <v>0</v>
      </c>
      <c r="H107" s="84"/>
      <c r="I107" s="15" t="s">
        <v>18</v>
      </c>
      <c r="J107" s="15"/>
    </row>
    <row r="108" spans="1:10" s="4" customFormat="1" ht="36" customHeight="1" x14ac:dyDescent="0.2">
      <c r="A108" s="75"/>
      <c r="B108" s="260">
        <f t="shared" si="2"/>
        <v>104</v>
      </c>
      <c r="C108" s="74" t="s">
        <v>511</v>
      </c>
      <c r="D108" s="69" t="s">
        <v>20</v>
      </c>
      <c r="E108" s="71">
        <v>28</v>
      </c>
      <c r="F108" s="89"/>
      <c r="G108" s="83">
        <f t="shared" si="3"/>
        <v>0</v>
      </c>
      <c r="H108" s="84"/>
      <c r="I108" s="15"/>
      <c r="J108" s="15"/>
    </row>
    <row r="109" spans="1:10" s="4" customFormat="1" ht="37.5" customHeight="1" x14ac:dyDescent="0.2">
      <c r="A109" s="75"/>
      <c r="B109" s="260">
        <f t="shared" si="2"/>
        <v>105</v>
      </c>
      <c r="C109" s="74" t="s">
        <v>512</v>
      </c>
      <c r="D109" s="72" t="s">
        <v>20</v>
      </c>
      <c r="E109" s="68">
        <v>3</v>
      </c>
      <c r="F109" s="89"/>
      <c r="G109" s="83">
        <f t="shared" si="3"/>
        <v>0</v>
      </c>
      <c r="H109" s="84"/>
      <c r="I109" s="15"/>
      <c r="J109" s="15"/>
    </row>
    <row r="110" spans="1:10" s="4" customFormat="1" ht="37.5" customHeight="1" x14ac:dyDescent="0.2">
      <c r="A110" s="75"/>
      <c r="B110" s="260">
        <f t="shared" si="2"/>
        <v>106</v>
      </c>
      <c r="C110" s="74" t="s">
        <v>513</v>
      </c>
      <c r="D110" s="72" t="s">
        <v>20</v>
      </c>
      <c r="E110" s="68">
        <f>86+25</f>
        <v>111</v>
      </c>
      <c r="F110" s="89"/>
      <c r="G110" s="83">
        <f t="shared" si="3"/>
        <v>0</v>
      </c>
      <c r="H110" s="84"/>
      <c r="I110" s="15"/>
      <c r="J110" s="15"/>
    </row>
    <row r="111" spans="1:10" s="4" customFormat="1" ht="39" customHeight="1" x14ac:dyDescent="0.2">
      <c r="A111" s="75"/>
      <c r="B111" s="260">
        <f t="shared" si="2"/>
        <v>107</v>
      </c>
      <c r="C111" s="74" t="s">
        <v>514</v>
      </c>
      <c r="D111" s="72" t="s">
        <v>20</v>
      </c>
      <c r="E111" s="68">
        <v>101</v>
      </c>
      <c r="F111" s="89"/>
      <c r="G111" s="83">
        <f t="shared" si="3"/>
        <v>0</v>
      </c>
      <c r="H111" s="84"/>
      <c r="I111" s="15"/>
      <c r="J111" s="15"/>
    </row>
    <row r="112" spans="1:10" s="4" customFormat="1" ht="40.5" customHeight="1" x14ac:dyDescent="0.2">
      <c r="A112" s="75"/>
      <c r="B112" s="260">
        <f t="shared" si="2"/>
        <v>108</v>
      </c>
      <c r="C112" s="74" t="s">
        <v>515</v>
      </c>
      <c r="D112" s="72" t="s">
        <v>20</v>
      </c>
      <c r="E112" s="68">
        <v>49</v>
      </c>
      <c r="F112" s="89"/>
      <c r="G112" s="83">
        <f t="shared" si="3"/>
        <v>0</v>
      </c>
      <c r="H112" s="84"/>
      <c r="I112" s="15"/>
      <c r="J112" s="15"/>
    </row>
    <row r="113" spans="1:10" s="4" customFormat="1" ht="36" customHeight="1" x14ac:dyDescent="0.2">
      <c r="A113" s="75"/>
      <c r="B113" s="260">
        <f t="shared" si="2"/>
        <v>109</v>
      </c>
      <c r="C113" s="74" t="s">
        <v>512</v>
      </c>
      <c r="D113" s="72" t="s">
        <v>20</v>
      </c>
      <c r="E113" s="68">
        <v>62</v>
      </c>
      <c r="F113" s="89"/>
      <c r="G113" s="83">
        <f t="shared" si="3"/>
        <v>0</v>
      </c>
      <c r="H113" s="84"/>
      <c r="I113" s="15"/>
      <c r="J113" s="15"/>
    </row>
    <row r="114" spans="1:10" s="4" customFormat="1" ht="36" customHeight="1" x14ac:dyDescent="0.2">
      <c r="A114" s="75"/>
      <c r="B114" s="260">
        <f t="shared" si="2"/>
        <v>110</v>
      </c>
      <c r="C114" s="74" t="s">
        <v>513</v>
      </c>
      <c r="D114" s="72" t="s">
        <v>20</v>
      </c>
      <c r="E114" s="68">
        <v>43</v>
      </c>
      <c r="F114" s="89"/>
      <c r="G114" s="83">
        <f t="shared" si="3"/>
        <v>0</v>
      </c>
      <c r="H114" s="84"/>
      <c r="I114" s="15"/>
      <c r="J114" s="15"/>
    </row>
    <row r="115" spans="1:10" s="4" customFormat="1" ht="37.5" customHeight="1" x14ac:dyDescent="0.2">
      <c r="A115" s="75"/>
      <c r="B115" s="260">
        <f t="shared" si="2"/>
        <v>111</v>
      </c>
      <c r="C115" s="74" t="s">
        <v>514</v>
      </c>
      <c r="D115" s="72" t="s">
        <v>20</v>
      </c>
      <c r="E115" s="68">
        <v>373</v>
      </c>
      <c r="F115" s="89"/>
      <c r="G115" s="83">
        <f t="shared" si="3"/>
        <v>0</v>
      </c>
      <c r="H115" s="84"/>
      <c r="I115" s="15"/>
      <c r="J115" s="15"/>
    </row>
    <row r="116" spans="1:10" s="4" customFormat="1" ht="37.5" customHeight="1" x14ac:dyDescent="0.2">
      <c r="A116" s="75"/>
      <c r="B116" s="260">
        <f t="shared" si="2"/>
        <v>112</v>
      </c>
      <c r="C116" s="231" t="s">
        <v>516</v>
      </c>
      <c r="D116" s="240" t="s">
        <v>462</v>
      </c>
      <c r="E116" s="241">
        <v>1</v>
      </c>
      <c r="F116" s="89"/>
      <c r="G116" s="83">
        <f t="shared" si="3"/>
        <v>0</v>
      </c>
      <c r="H116" s="84"/>
      <c r="I116" s="15"/>
      <c r="J116" s="15"/>
    </row>
    <row r="117" spans="1:10" s="4" customFormat="1" ht="37.5" customHeight="1" x14ac:dyDescent="0.2">
      <c r="A117" s="75"/>
      <c r="B117" s="260">
        <f t="shared" si="2"/>
        <v>113</v>
      </c>
      <c r="C117" s="230" t="s">
        <v>517</v>
      </c>
      <c r="D117" s="240" t="s">
        <v>462</v>
      </c>
      <c r="E117" s="241">
        <v>5</v>
      </c>
      <c r="F117" s="89"/>
      <c r="G117" s="83">
        <f t="shared" si="3"/>
        <v>0</v>
      </c>
      <c r="H117" s="84"/>
      <c r="I117" s="15"/>
      <c r="J117" s="15"/>
    </row>
    <row r="118" spans="1:10" s="4" customFormat="1" ht="37.5" customHeight="1" x14ac:dyDescent="0.2">
      <c r="A118" s="75"/>
      <c r="B118" s="260">
        <f t="shared" si="2"/>
        <v>114</v>
      </c>
      <c r="C118" s="231" t="s">
        <v>518</v>
      </c>
      <c r="D118" s="240" t="s">
        <v>462</v>
      </c>
      <c r="E118" s="241">
        <v>4</v>
      </c>
      <c r="F118" s="89"/>
      <c r="G118" s="83">
        <f t="shared" si="3"/>
        <v>0</v>
      </c>
      <c r="H118" s="84"/>
      <c r="I118" s="15"/>
      <c r="J118" s="15"/>
    </row>
    <row r="119" spans="1:10" s="4" customFormat="1" ht="37.5" customHeight="1" x14ac:dyDescent="0.2">
      <c r="A119" s="75"/>
      <c r="B119" s="260">
        <f t="shared" si="2"/>
        <v>115</v>
      </c>
      <c r="C119" s="230" t="s">
        <v>499</v>
      </c>
      <c r="D119" s="240" t="s">
        <v>462</v>
      </c>
      <c r="E119" s="241">
        <v>6</v>
      </c>
      <c r="F119" s="89"/>
      <c r="G119" s="83">
        <f t="shared" si="3"/>
        <v>0</v>
      </c>
      <c r="H119" s="84"/>
      <c r="I119" s="15"/>
      <c r="J119" s="15"/>
    </row>
    <row r="120" spans="1:10" s="4" customFormat="1" ht="37.5" customHeight="1" x14ac:dyDescent="0.2">
      <c r="A120" s="75"/>
      <c r="B120" s="260">
        <f t="shared" si="2"/>
        <v>116</v>
      </c>
      <c r="C120" s="231" t="s">
        <v>519</v>
      </c>
      <c r="D120" s="240" t="s">
        <v>462</v>
      </c>
      <c r="E120" s="241">
        <v>1</v>
      </c>
      <c r="F120" s="89"/>
      <c r="G120" s="83">
        <f t="shared" si="3"/>
        <v>0</v>
      </c>
      <c r="H120" s="84"/>
      <c r="I120" s="15"/>
      <c r="J120" s="15"/>
    </row>
    <row r="121" spans="1:10" s="4" customFormat="1" ht="37.5" customHeight="1" x14ac:dyDescent="0.2">
      <c r="A121" s="75"/>
      <c r="B121" s="260">
        <f t="shared" si="2"/>
        <v>117</v>
      </c>
      <c r="C121" s="230" t="s">
        <v>497</v>
      </c>
      <c r="D121" s="240" t="s">
        <v>462</v>
      </c>
      <c r="E121" s="241">
        <v>9</v>
      </c>
      <c r="F121" s="89"/>
      <c r="G121" s="83">
        <f t="shared" si="3"/>
        <v>0</v>
      </c>
      <c r="H121" s="84"/>
      <c r="I121" s="15"/>
      <c r="J121" s="15"/>
    </row>
    <row r="122" spans="1:10" s="4" customFormat="1" ht="37.5" customHeight="1" x14ac:dyDescent="0.2">
      <c r="A122" s="75"/>
      <c r="B122" s="260">
        <f t="shared" si="2"/>
        <v>118</v>
      </c>
      <c r="C122" s="230" t="s">
        <v>520</v>
      </c>
      <c r="D122" s="240" t="s">
        <v>462</v>
      </c>
      <c r="E122" s="241">
        <v>5</v>
      </c>
      <c r="F122" s="89"/>
      <c r="G122" s="83">
        <f t="shared" si="3"/>
        <v>0</v>
      </c>
      <c r="H122" s="84"/>
      <c r="I122" s="15"/>
      <c r="J122" s="15"/>
    </row>
    <row r="123" spans="1:10" s="4" customFormat="1" ht="37.5" customHeight="1" x14ac:dyDescent="0.2">
      <c r="A123" s="75"/>
      <c r="B123" s="260">
        <f t="shared" si="2"/>
        <v>119</v>
      </c>
      <c r="C123" s="231" t="s">
        <v>521</v>
      </c>
      <c r="D123" s="240" t="s">
        <v>462</v>
      </c>
      <c r="E123" s="241">
        <v>3</v>
      </c>
      <c r="F123" s="253"/>
      <c r="G123" s="83">
        <f t="shared" si="3"/>
        <v>0</v>
      </c>
      <c r="H123" s="84"/>
      <c r="I123" s="15"/>
      <c r="J123" s="15"/>
    </row>
    <row r="124" spans="1:10" s="4" customFormat="1" ht="37.5" customHeight="1" x14ac:dyDescent="0.2">
      <c r="A124" s="75"/>
      <c r="B124" s="260">
        <f t="shared" si="2"/>
        <v>120</v>
      </c>
      <c r="C124" s="230" t="s">
        <v>495</v>
      </c>
      <c r="D124" s="240" t="s">
        <v>462</v>
      </c>
      <c r="E124" s="241">
        <v>14</v>
      </c>
      <c r="F124" s="255"/>
      <c r="G124" s="83">
        <f t="shared" si="3"/>
        <v>0</v>
      </c>
      <c r="H124" s="84"/>
      <c r="I124" s="15"/>
      <c r="J124" s="15"/>
    </row>
    <row r="125" spans="1:10" s="4" customFormat="1" ht="37.5" customHeight="1" x14ac:dyDescent="0.2">
      <c r="A125" s="75"/>
      <c r="B125" s="260">
        <f t="shared" si="2"/>
        <v>121</v>
      </c>
      <c r="C125" s="230" t="s">
        <v>496</v>
      </c>
      <c r="D125" s="240" t="s">
        <v>462</v>
      </c>
      <c r="E125" s="241">
        <v>82</v>
      </c>
      <c r="F125" s="255"/>
      <c r="G125" s="83">
        <f t="shared" si="3"/>
        <v>0</v>
      </c>
      <c r="H125" s="84"/>
      <c r="I125" s="15"/>
      <c r="J125" s="15"/>
    </row>
    <row r="126" spans="1:10" s="4" customFormat="1" ht="37.5" customHeight="1" x14ac:dyDescent="0.2">
      <c r="A126" s="75"/>
      <c r="B126" s="260">
        <f t="shared" si="2"/>
        <v>122</v>
      </c>
      <c r="C126" s="230" t="s">
        <v>522</v>
      </c>
      <c r="D126" s="240" t="s">
        <v>462</v>
      </c>
      <c r="E126" s="241">
        <v>2</v>
      </c>
      <c r="F126" s="255"/>
      <c r="G126" s="83">
        <f t="shared" si="3"/>
        <v>0</v>
      </c>
      <c r="H126" s="84"/>
      <c r="I126" s="15"/>
      <c r="J126" s="15"/>
    </row>
    <row r="127" spans="1:10" s="4" customFormat="1" ht="37.5" customHeight="1" x14ac:dyDescent="0.2">
      <c r="A127" s="75"/>
      <c r="B127" s="260">
        <f t="shared" si="2"/>
        <v>123</v>
      </c>
      <c r="C127" s="230" t="s">
        <v>523</v>
      </c>
      <c r="D127" s="240" t="s">
        <v>462</v>
      </c>
      <c r="E127" s="241">
        <v>2</v>
      </c>
      <c r="F127" s="255"/>
      <c r="G127" s="83">
        <f t="shared" si="3"/>
        <v>0</v>
      </c>
      <c r="H127" s="84"/>
      <c r="I127" s="15"/>
      <c r="J127" s="15"/>
    </row>
    <row r="128" spans="1:10" s="4" customFormat="1" ht="37.5" customHeight="1" x14ac:dyDescent="0.2">
      <c r="A128" s="75"/>
      <c r="B128" s="260">
        <f t="shared" si="2"/>
        <v>124</v>
      </c>
      <c r="C128" s="230" t="s">
        <v>524</v>
      </c>
      <c r="D128" s="240" t="s">
        <v>462</v>
      </c>
      <c r="E128" s="241">
        <v>5</v>
      </c>
      <c r="F128" s="255"/>
      <c r="G128" s="83">
        <f t="shared" si="3"/>
        <v>0</v>
      </c>
      <c r="H128" s="84"/>
      <c r="I128" s="15"/>
      <c r="J128" s="15"/>
    </row>
    <row r="129" spans="1:10" s="4" customFormat="1" ht="37.5" customHeight="1" x14ac:dyDescent="0.2">
      <c r="A129" s="75"/>
      <c r="B129" s="260">
        <f t="shared" si="2"/>
        <v>125</v>
      </c>
      <c r="C129" s="230" t="s">
        <v>525</v>
      </c>
      <c r="D129" s="240" t="s">
        <v>462</v>
      </c>
      <c r="E129" s="241">
        <v>5</v>
      </c>
      <c r="F129" s="255"/>
      <c r="G129" s="83">
        <f t="shared" si="3"/>
        <v>0</v>
      </c>
      <c r="H129" s="84"/>
      <c r="I129" s="15"/>
      <c r="J129" s="15"/>
    </row>
    <row r="130" spans="1:10" s="4" customFormat="1" ht="37.5" customHeight="1" x14ac:dyDescent="0.2">
      <c r="A130" s="75"/>
      <c r="B130" s="260">
        <f t="shared" si="2"/>
        <v>126</v>
      </c>
      <c r="C130" s="256" t="s">
        <v>523</v>
      </c>
      <c r="D130" s="240" t="s">
        <v>462</v>
      </c>
      <c r="E130" s="241">
        <v>4</v>
      </c>
      <c r="F130" s="255"/>
      <c r="G130" s="83">
        <f t="shared" si="3"/>
        <v>0</v>
      </c>
      <c r="H130" s="84"/>
      <c r="I130" s="15"/>
      <c r="J130" s="15"/>
    </row>
    <row r="131" spans="1:10" s="4" customFormat="1" ht="37.5" customHeight="1" x14ac:dyDescent="0.2">
      <c r="A131" s="75"/>
      <c r="B131" s="260">
        <f t="shared" si="2"/>
        <v>127</v>
      </c>
      <c r="C131" s="256" t="s">
        <v>499</v>
      </c>
      <c r="D131" s="240" t="s">
        <v>462</v>
      </c>
      <c r="E131" s="241">
        <v>20</v>
      </c>
      <c r="F131" s="255"/>
      <c r="G131" s="83">
        <f t="shared" si="3"/>
        <v>0</v>
      </c>
      <c r="H131" s="84"/>
      <c r="I131" s="15"/>
      <c r="J131" s="15"/>
    </row>
    <row r="132" spans="1:10" s="4" customFormat="1" ht="37.5" customHeight="1" x14ac:dyDescent="0.2">
      <c r="A132" s="75"/>
      <c r="B132" s="260">
        <f t="shared" si="2"/>
        <v>128</v>
      </c>
      <c r="C132" s="256" t="s">
        <v>498</v>
      </c>
      <c r="D132" s="240" t="s">
        <v>462</v>
      </c>
      <c r="E132" s="241">
        <v>8</v>
      </c>
      <c r="F132" s="255"/>
      <c r="G132" s="83">
        <f t="shared" si="3"/>
        <v>0</v>
      </c>
      <c r="H132" s="84"/>
      <c r="I132" s="15"/>
      <c r="J132" s="15"/>
    </row>
    <row r="133" spans="1:10" s="4" customFormat="1" ht="37.5" customHeight="1" x14ac:dyDescent="0.2">
      <c r="A133" s="75"/>
      <c r="B133" s="260">
        <f t="shared" si="2"/>
        <v>129</v>
      </c>
      <c r="C133" s="256" t="s">
        <v>499</v>
      </c>
      <c r="D133" s="240" t="s">
        <v>462</v>
      </c>
      <c r="E133" s="241">
        <v>189</v>
      </c>
      <c r="F133" s="255"/>
      <c r="G133" s="83">
        <f t="shared" si="3"/>
        <v>0</v>
      </c>
      <c r="H133" s="84"/>
      <c r="I133" s="15"/>
      <c r="J133" s="15"/>
    </row>
    <row r="134" spans="1:10" s="4" customFormat="1" ht="37.5" customHeight="1" x14ac:dyDescent="0.2">
      <c r="A134" s="75"/>
      <c r="B134" s="260">
        <f t="shared" si="2"/>
        <v>130</v>
      </c>
      <c r="C134" s="256" t="s">
        <v>496</v>
      </c>
      <c r="D134" s="240" t="s">
        <v>462</v>
      </c>
      <c r="E134" s="241">
        <v>245</v>
      </c>
      <c r="F134" s="255"/>
      <c r="G134" s="83">
        <f t="shared" si="3"/>
        <v>0</v>
      </c>
      <c r="H134" s="84"/>
      <c r="I134" s="15"/>
      <c r="J134" s="15"/>
    </row>
    <row r="135" spans="1:10" s="4" customFormat="1" ht="37.5" customHeight="1" x14ac:dyDescent="0.2">
      <c r="A135" s="75"/>
      <c r="B135" s="260">
        <f t="shared" ref="B135:B246" si="4">B134+1</f>
        <v>131</v>
      </c>
      <c r="C135" s="230" t="s">
        <v>517</v>
      </c>
      <c r="D135" s="232" t="s">
        <v>462</v>
      </c>
      <c r="E135" s="233">
        <v>4</v>
      </c>
      <c r="F135" s="255"/>
      <c r="G135" s="83">
        <f t="shared" si="3"/>
        <v>0</v>
      </c>
      <c r="H135" s="84"/>
      <c r="I135" s="15"/>
      <c r="J135" s="15"/>
    </row>
    <row r="136" spans="1:10" s="4" customFormat="1" ht="37.5" customHeight="1" x14ac:dyDescent="0.2">
      <c r="A136" s="75"/>
      <c r="B136" s="260">
        <f t="shared" si="4"/>
        <v>132</v>
      </c>
      <c r="C136" s="230" t="s">
        <v>494</v>
      </c>
      <c r="D136" s="232" t="s">
        <v>462</v>
      </c>
      <c r="E136" s="233">
        <v>9</v>
      </c>
      <c r="F136" s="255"/>
      <c r="G136" s="83">
        <f t="shared" ref="G136:G213" si="5">E136*F136</f>
        <v>0</v>
      </c>
      <c r="H136" s="84"/>
      <c r="I136" s="15"/>
      <c r="J136" s="15"/>
    </row>
    <row r="137" spans="1:10" s="4" customFormat="1" ht="37.5" customHeight="1" x14ac:dyDescent="0.2">
      <c r="A137" s="75"/>
      <c r="B137" s="260">
        <f t="shared" si="4"/>
        <v>133</v>
      </c>
      <c r="C137" s="230" t="s">
        <v>521</v>
      </c>
      <c r="D137" s="232" t="s">
        <v>462</v>
      </c>
      <c r="E137" s="233">
        <v>2</v>
      </c>
      <c r="F137" s="255"/>
      <c r="G137" s="83">
        <f t="shared" si="5"/>
        <v>0</v>
      </c>
      <c r="H137" s="84"/>
      <c r="I137" s="15"/>
      <c r="J137" s="15"/>
    </row>
    <row r="138" spans="1:10" s="4" customFormat="1" ht="37.5" customHeight="1" x14ac:dyDescent="0.2">
      <c r="A138" s="75"/>
      <c r="B138" s="260">
        <f t="shared" si="4"/>
        <v>134</v>
      </c>
      <c r="C138" s="230" t="s">
        <v>528</v>
      </c>
      <c r="D138" s="232" t="s">
        <v>462</v>
      </c>
      <c r="E138" s="233">
        <v>4</v>
      </c>
      <c r="F138" s="255"/>
      <c r="G138" s="83">
        <f t="shared" si="5"/>
        <v>0</v>
      </c>
      <c r="H138" s="84"/>
      <c r="I138" s="15"/>
      <c r="J138" s="15"/>
    </row>
    <row r="139" spans="1:10" s="4" customFormat="1" ht="15.75" customHeight="1" x14ac:dyDescent="0.2">
      <c r="A139" s="96"/>
      <c r="B139" s="258">
        <f t="shared" si="4"/>
        <v>135</v>
      </c>
      <c r="C139" s="188" t="s">
        <v>398</v>
      </c>
      <c r="D139" s="147" t="s">
        <v>17</v>
      </c>
      <c r="E139" s="151">
        <f>SUM(E140:E143)</f>
        <v>14</v>
      </c>
      <c r="F139" s="254"/>
      <c r="G139" s="134">
        <f t="shared" si="5"/>
        <v>0</v>
      </c>
      <c r="H139" s="101"/>
      <c r="I139" s="15"/>
      <c r="J139" s="15"/>
    </row>
    <row r="140" spans="1:10" s="4" customFormat="1" ht="20.25" customHeight="1" x14ac:dyDescent="0.2">
      <c r="A140" s="75"/>
      <c r="B140" s="260">
        <f t="shared" si="4"/>
        <v>136</v>
      </c>
      <c r="C140" s="74" t="s">
        <v>399</v>
      </c>
      <c r="D140" s="72" t="s">
        <v>17</v>
      </c>
      <c r="E140" s="68">
        <v>1</v>
      </c>
      <c r="F140" s="89"/>
      <c r="G140" s="83">
        <f t="shared" si="5"/>
        <v>0</v>
      </c>
      <c r="H140" s="84"/>
      <c r="I140" s="15"/>
      <c r="J140" s="15"/>
    </row>
    <row r="141" spans="1:10" s="4" customFormat="1" ht="19.5" customHeight="1" x14ac:dyDescent="0.2">
      <c r="A141" s="75"/>
      <c r="B141" s="260">
        <f t="shared" si="4"/>
        <v>137</v>
      </c>
      <c r="C141" s="74" t="s">
        <v>400</v>
      </c>
      <c r="D141" s="72" t="s">
        <v>17</v>
      </c>
      <c r="E141" s="68">
        <v>4</v>
      </c>
      <c r="F141" s="89"/>
      <c r="G141" s="83">
        <f t="shared" si="5"/>
        <v>0</v>
      </c>
      <c r="H141" s="84"/>
      <c r="I141" s="15"/>
      <c r="J141" s="15"/>
    </row>
    <row r="142" spans="1:10" s="4" customFormat="1" ht="25.5" customHeight="1" x14ac:dyDescent="0.2">
      <c r="A142" s="75"/>
      <c r="B142" s="260">
        <f t="shared" si="4"/>
        <v>138</v>
      </c>
      <c r="C142" s="74" t="s">
        <v>401</v>
      </c>
      <c r="D142" s="72" t="s">
        <v>17</v>
      </c>
      <c r="E142" s="68">
        <f>1+4</f>
        <v>5</v>
      </c>
      <c r="F142" s="89"/>
      <c r="G142" s="83">
        <f t="shared" si="5"/>
        <v>0</v>
      </c>
      <c r="H142" s="84"/>
      <c r="I142" s="15"/>
      <c r="J142" s="15"/>
    </row>
    <row r="143" spans="1:10" s="4" customFormat="1" ht="24" customHeight="1" x14ac:dyDescent="0.2">
      <c r="A143" s="75"/>
      <c r="B143" s="260">
        <f t="shared" si="4"/>
        <v>139</v>
      </c>
      <c r="C143" s="74" t="s">
        <v>402</v>
      </c>
      <c r="D143" s="72" t="s">
        <v>17</v>
      </c>
      <c r="E143" s="68">
        <v>4</v>
      </c>
      <c r="F143" s="89"/>
      <c r="G143" s="83">
        <f t="shared" si="5"/>
        <v>0</v>
      </c>
      <c r="H143" s="84"/>
      <c r="I143" s="15"/>
      <c r="J143" s="15"/>
    </row>
    <row r="144" spans="1:10" s="4" customFormat="1" ht="35.25" customHeight="1" x14ac:dyDescent="0.2">
      <c r="A144" s="96"/>
      <c r="B144" s="258">
        <f t="shared" si="4"/>
        <v>140</v>
      </c>
      <c r="C144" s="139" t="s">
        <v>363</v>
      </c>
      <c r="D144" s="147" t="s">
        <v>17</v>
      </c>
      <c r="E144" s="140">
        <v>6</v>
      </c>
      <c r="F144" s="100"/>
      <c r="G144" s="134">
        <f t="shared" si="5"/>
        <v>0</v>
      </c>
      <c r="H144" s="101"/>
      <c r="I144" s="15"/>
      <c r="J144" s="15"/>
    </row>
    <row r="145" spans="1:10" s="4" customFormat="1" ht="20.25" customHeight="1" x14ac:dyDescent="0.2">
      <c r="A145" s="75"/>
      <c r="B145" s="260">
        <f t="shared" si="4"/>
        <v>141</v>
      </c>
      <c r="C145" s="74" t="s">
        <v>403</v>
      </c>
      <c r="D145" s="72" t="s">
        <v>17</v>
      </c>
      <c r="E145" s="68">
        <v>6</v>
      </c>
      <c r="F145" s="89"/>
      <c r="G145" s="83">
        <f t="shared" si="5"/>
        <v>0</v>
      </c>
      <c r="H145" s="84"/>
      <c r="I145" s="15"/>
      <c r="J145" s="15"/>
    </row>
    <row r="146" spans="1:10" s="4" customFormat="1" ht="36.75" customHeight="1" x14ac:dyDescent="0.2">
      <c r="A146" s="96"/>
      <c r="B146" s="258">
        <f t="shared" si="4"/>
        <v>142</v>
      </c>
      <c r="C146" s="139" t="s">
        <v>364</v>
      </c>
      <c r="D146" s="147" t="s">
        <v>17</v>
      </c>
      <c r="E146" s="140">
        <v>2</v>
      </c>
      <c r="F146" s="100"/>
      <c r="G146" s="134">
        <f t="shared" si="5"/>
        <v>0</v>
      </c>
      <c r="H146" s="101"/>
      <c r="I146" s="15"/>
      <c r="J146" s="15"/>
    </row>
    <row r="147" spans="1:10" s="4" customFormat="1" ht="20.25" customHeight="1" x14ac:dyDescent="0.2">
      <c r="A147" s="75"/>
      <c r="B147" s="260">
        <f t="shared" si="4"/>
        <v>143</v>
      </c>
      <c r="C147" s="74" t="s">
        <v>404</v>
      </c>
      <c r="D147" s="72" t="s">
        <v>17</v>
      </c>
      <c r="E147" s="68">
        <v>2</v>
      </c>
      <c r="F147" s="89"/>
      <c r="G147" s="83">
        <f t="shared" si="5"/>
        <v>0</v>
      </c>
      <c r="H147" s="84"/>
      <c r="I147" s="15"/>
      <c r="J147" s="15"/>
    </row>
    <row r="148" spans="1:10" s="4" customFormat="1" ht="27.75" customHeight="1" x14ac:dyDescent="0.2">
      <c r="A148" s="96"/>
      <c r="B148" s="258">
        <f t="shared" si="4"/>
        <v>144</v>
      </c>
      <c r="C148" s="139" t="s">
        <v>366</v>
      </c>
      <c r="D148" s="136" t="s">
        <v>20</v>
      </c>
      <c r="E148" s="140">
        <v>1486</v>
      </c>
      <c r="F148" s="100"/>
      <c r="G148" s="134">
        <f t="shared" si="5"/>
        <v>0</v>
      </c>
      <c r="H148" s="101"/>
      <c r="I148" s="15"/>
      <c r="J148" s="15"/>
    </row>
    <row r="149" spans="1:10" s="4" customFormat="1" ht="20.25" customHeight="1" x14ac:dyDescent="0.2">
      <c r="A149" s="75"/>
      <c r="B149" s="260">
        <f t="shared" si="4"/>
        <v>145</v>
      </c>
      <c r="C149" s="74" t="s">
        <v>405</v>
      </c>
      <c r="D149" s="82" t="s">
        <v>20</v>
      </c>
      <c r="E149" s="68">
        <v>1486</v>
      </c>
      <c r="F149" s="89"/>
      <c r="G149" s="83">
        <f t="shared" si="5"/>
        <v>0</v>
      </c>
      <c r="H149" s="84"/>
      <c r="I149" s="15"/>
      <c r="J149" s="15"/>
    </row>
    <row r="150" spans="1:10" s="4" customFormat="1" ht="22.5" customHeight="1" x14ac:dyDescent="0.2">
      <c r="A150" s="96"/>
      <c r="B150" s="258">
        <f t="shared" si="4"/>
        <v>146</v>
      </c>
      <c r="C150" s="139" t="s">
        <v>365</v>
      </c>
      <c r="D150" s="142" t="s">
        <v>20</v>
      </c>
      <c r="E150" s="143">
        <v>1486</v>
      </c>
      <c r="F150" s="100"/>
      <c r="G150" s="134">
        <f t="shared" si="5"/>
        <v>0</v>
      </c>
      <c r="H150" s="101"/>
      <c r="I150" s="15"/>
      <c r="J150" s="15"/>
    </row>
    <row r="151" spans="1:10" s="4" customFormat="1" ht="22.5" customHeight="1" x14ac:dyDescent="0.2">
      <c r="A151" s="75"/>
      <c r="B151" s="260">
        <f t="shared" si="4"/>
        <v>147</v>
      </c>
      <c r="C151" s="74" t="s">
        <v>406</v>
      </c>
      <c r="D151" s="80" t="s">
        <v>20</v>
      </c>
      <c r="E151" s="67">
        <v>1486</v>
      </c>
      <c r="F151" s="89"/>
      <c r="G151" s="83">
        <f t="shared" si="5"/>
        <v>0</v>
      </c>
      <c r="H151" s="84"/>
      <c r="I151" s="15"/>
      <c r="J151" s="15"/>
    </row>
    <row r="152" spans="1:10" s="4" customFormat="1" ht="20.25" customHeight="1" x14ac:dyDescent="0.2">
      <c r="A152" s="96"/>
      <c r="B152" s="258">
        <f t="shared" si="4"/>
        <v>148</v>
      </c>
      <c r="C152" s="139" t="s">
        <v>357</v>
      </c>
      <c r="D152" s="147" t="s">
        <v>21</v>
      </c>
      <c r="E152" s="140">
        <v>15</v>
      </c>
      <c r="F152" s="100"/>
      <c r="G152" s="134">
        <f t="shared" si="5"/>
        <v>0</v>
      </c>
      <c r="H152" s="101"/>
      <c r="I152" s="15"/>
      <c r="J152" s="15"/>
    </row>
    <row r="153" spans="1:10" s="4" customFormat="1" ht="20.25" customHeight="1" x14ac:dyDescent="0.2">
      <c r="A153" s="75"/>
      <c r="B153" s="260">
        <f t="shared" si="4"/>
        <v>149</v>
      </c>
      <c r="C153" s="230" t="s">
        <v>526</v>
      </c>
      <c r="D153" s="240" t="s">
        <v>462</v>
      </c>
      <c r="E153" s="241">
        <v>15</v>
      </c>
      <c r="F153" s="89"/>
      <c r="G153" s="83">
        <f t="shared" si="5"/>
        <v>0</v>
      </c>
      <c r="H153" s="84"/>
      <c r="I153" s="15"/>
      <c r="J153" s="15"/>
    </row>
    <row r="154" spans="1:10" s="4" customFormat="1" ht="20.25" customHeight="1" x14ac:dyDescent="0.2">
      <c r="A154" s="75"/>
      <c r="B154" s="260">
        <f t="shared" si="4"/>
        <v>150</v>
      </c>
      <c r="C154" s="231" t="s">
        <v>458</v>
      </c>
      <c r="D154" s="240" t="s">
        <v>462</v>
      </c>
      <c r="E154" s="241">
        <v>15</v>
      </c>
      <c r="F154" s="89"/>
      <c r="G154" s="83">
        <f t="shared" si="5"/>
        <v>0</v>
      </c>
      <c r="H154" s="84"/>
      <c r="I154" s="15"/>
      <c r="J154" s="15"/>
    </row>
    <row r="155" spans="1:10" s="4" customFormat="1" ht="20.25" customHeight="1" x14ac:dyDescent="0.2">
      <c r="A155" s="75"/>
      <c r="B155" s="260">
        <f t="shared" si="4"/>
        <v>151</v>
      </c>
      <c r="C155" s="230" t="s">
        <v>459</v>
      </c>
      <c r="D155" s="240" t="s">
        <v>462</v>
      </c>
      <c r="E155" s="241">
        <v>30</v>
      </c>
      <c r="F155" s="89"/>
      <c r="G155" s="83">
        <f t="shared" si="5"/>
        <v>0</v>
      </c>
      <c r="H155" s="84"/>
      <c r="I155" s="15"/>
      <c r="J155" s="15"/>
    </row>
    <row r="156" spans="1:10" s="4" customFormat="1" ht="20.25" customHeight="1" x14ac:dyDescent="0.2">
      <c r="A156" s="75"/>
      <c r="B156" s="260">
        <f t="shared" si="4"/>
        <v>152</v>
      </c>
      <c r="C156" s="230" t="s">
        <v>460</v>
      </c>
      <c r="D156" s="240" t="s">
        <v>462</v>
      </c>
      <c r="E156" s="241">
        <v>15</v>
      </c>
      <c r="F156" s="89"/>
      <c r="G156" s="83">
        <f t="shared" si="5"/>
        <v>0</v>
      </c>
      <c r="H156" s="84"/>
      <c r="I156" s="15"/>
      <c r="J156" s="15"/>
    </row>
    <row r="157" spans="1:10" s="4" customFormat="1" ht="20.25" customHeight="1" x14ac:dyDescent="0.2">
      <c r="A157" s="75"/>
      <c r="B157" s="260">
        <f t="shared" si="4"/>
        <v>153</v>
      </c>
      <c r="C157" s="230" t="s">
        <v>461</v>
      </c>
      <c r="D157" s="240" t="s">
        <v>462</v>
      </c>
      <c r="E157" s="241">
        <v>30</v>
      </c>
      <c r="F157" s="89"/>
      <c r="G157" s="83">
        <f t="shared" si="5"/>
        <v>0</v>
      </c>
      <c r="H157" s="84"/>
      <c r="I157" s="15"/>
      <c r="J157" s="15"/>
    </row>
    <row r="158" spans="1:10" s="4" customFormat="1" ht="17.25" customHeight="1" x14ac:dyDescent="0.2">
      <c r="A158" s="96"/>
      <c r="B158" s="258">
        <f t="shared" si="4"/>
        <v>154</v>
      </c>
      <c r="C158" s="186" t="s">
        <v>358</v>
      </c>
      <c r="D158" s="257" t="s">
        <v>21</v>
      </c>
      <c r="E158" s="217">
        <v>28</v>
      </c>
      <c r="F158" s="100"/>
      <c r="G158" s="134">
        <f t="shared" si="5"/>
        <v>0</v>
      </c>
      <c r="H158" s="101"/>
      <c r="I158" s="15"/>
      <c r="J158" s="15"/>
    </row>
    <row r="159" spans="1:10" s="4" customFormat="1" ht="17.25" customHeight="1" x14ac:dyDescent="0.2">
      <c r="A159" s="75"/>
      <c r="B159" s="260">
        <f t="shared" si="4"/>
        <v>155</v>
      </c>
      <c r="C159" s="227" t="s">
        <v>463</v>
      </c>
      <c r="D159" s="228" t="s">
        <v>462</v>
      </c>
      <c r="E159" s="229">
        <v>28</v>
      </c>
      <c r="F159" s="148"/>
      <c r="G159" s="83">
        <f t="shared" si="5"/>
        <v>0</v>
      </c>
      <c r="H159" s="84"/>
      <c r="I159" s="15"/>
      <c r="J159" s="15"/>
    </row>
    <row r="160" spans="1:10" s="4" customFormat="1" ht="17.25" customHeight="1" x14ac:dyDescent="0.2">
      <c r="A160" s="75"/>
      <c r="B160" s="260">
        <f t="shared" si="4"/>
        <v>156</v>
      </c>
      <c r="C160" s="227" t="s">
        <v>464</v>
      </c>
      <c r="D160" s="228" t="s">
        <v>462</v>
      </c>
      <c r="E160" s="229">
        <v>28</v>
      </c>
      <c r="F160" s="148"/>
      <c r="G160" s="83">
        <f t="shared" si="5"/>
        <v>0</v>
      </c>
      <c r="H160" s="84"/>
      <c r="I160" s="15"/>
      <c r="J160" s="15"/>
    </row>
    <row r="161" spans="1:10" s="4" customFormat="1" ht="17.25" customHeight="1" x14ac:dyDescent="0.2">
      <c r="A161" s="75"/>
      <c r="B161" s="260">
        <f t="shared" si="4"/>
        <v>157</v>
      </c>
      <c r="C161" s="227" t="s">
        <v>465</v>
      </c>
      <c r="D161" s="228" t="s">
        <v>462</v>
      </c>
      <c r="E161" s="229">
        <v>28</v>
      </c>
      <c r="F161" s="148"/>
      <c r="G161" s="83">
        <f t="shared" si="5"/>
        <v>0</v>
      </c>
      <c r="H161" s="84"/>
      <c r="I161" s="15"/>
      <c r="J161" s="15"/>
    </row>
    <row r="162" spans="1:10" s="4" customFormat="1" ht="17.25" customHeight="1" x14ac:dyDescent="0.2">
      <c r="A162" s="75"/>
      <c r="B162" s="260">
        <f t="shared" si="4"/>
        <v>158</v>
      </c>
      <c r="C162" s="227" t="s">
        <v>466</v>
      </c>
      <c r="D162" s="228" t="s">
        <v>462</v>
      </c>
      <c r="E162" s="229">
        <v>28</v>
      </c>
      <c r="F162" s="148"/>
      <c r="G162" s="83">
        <f t="shared" si="5"/>
        <v>0</v>
      </c>
      <c r="H162" s="84"/>
      <c r="I162" s="15"/>
      <c r="J162" s="15"/>
    </row>
    <row r="163" spans="1:10" s="4" customFormat="1" ht="17.25" customHeight="1" x14ac:dyDescent="0.2">
      <c r="A163" s="75"/>
      <c r="B163" s="260">
        <f t="shared" si="4"/>
        <v>159</v>
      </c>
      <c r="C163" s="227" t="s">
        <v>467</v>
      </c>
      <c r="D163" s="228" t="s">
        <v>462</v>
      </c>
      <c r="E163" s="229">
        <v>112</v>
      </c>
      <c r="F163" s="148"/>
      <c r="G163" s="83">
        <f t="shared" si="5"/>
        <v>0</v>
      </c>
      <c r="H163" s="84"/>
      <c r="I163" s="15"/>
      <c r="J163" s="15"/>
    </row>
    <row r="164" spans="1:10" s="4" customFormat="1" ht="17.25" customHeight="1" x14ac:dyDescent="0.2">
      <c r="A164" s="75"/>
      <c r="B164" s="260">
        <f t="shared" si="4"/>
        <v>160</v>
      </c>
      <c r="C164" s="227" t="s">
        <v>468</v>
      </c>
      <c r="D164" s="228" t="s">
        <v>462</v>
      </c>
      <c r="E164" s="229">
        <v>112</v>
      </c>
      <c r="F164" s="148"/>
      <c r="G164" s="83">
        <f t="shared" si="5"/>
        <v>0</v>
      </c>
      <c r="H164" s="84"/>
      <c r="I164" s="15"/>
      <c r="J164" s="15"/>
    </row>
    <row r="165" spans="1:10" s="4" customFormat="1" ht="17.25" customHeight="1" x14ac:dyDescent="0.2">
      <c r="A165" s="75"/>
      <c r="B165" s="260">
        <f t="shared" si="4"/>
        <v>161</v>
      </c>
      <c r="C165" s="227" t="s">
        <v>527</v>
      </c>
      <c r="D165" s="228" t="s">
        <v>462</v>
      </c>
      <c r="E165" s="229">
        <v>112</v>
      </c>
      <c r="F165" s="148"/>
      <c r="G165" s="83">
        <f t="shared" si="5"/>
        <v>0</v>
      </c>
      <c r="H165" s="84"/>
      <c r="I165" s="15"/>
      <c r="J165" s="15"/>
    </row>
    <row r="166" spans="1:10" s="4" customFormat="1" ht="29.25" customHeight="1" x14ac:dyDescent="0.2">
      <c r="A166" s="96"/>
      <c r="B166" s="258">
        <f t="shared" si="4"/>
        <v>162</v>
      </c>
      <c r="C166" s="139" t="s">
        <v>529</v>
      </c>
      <c r="D166" s="98" t="s">
        <v>17</v>
      </c>
      <c r="E166" s="149">
        <v>2</v>
      </c>
      <c r="F166" s="100"/>
      <c r="G166" s="134">
        <f t="shared" si="5"/>
        <v>0</v>
      </c>
      <c r="H166" s="101"/>
      <c r="I166" s="15"/>
      <c r="J166" s="15"/>
    </row>
    <row r="167" spans="1:10" s="4" customFormat="1" ht="29.25" customHeight="1" x14ac:dyDescent="0.2">
      <c r="A167" s="75"/>
      <c r="B167" s="260">
        <f t="shared" si="4"/>
        <v>163</v>
      </c>
      <c r="C167" s="74" t="s">
        <v>530</v>
      </c>
      <c r="D167" s="69" t="s">
        <v>17</v>
      </c>
      <c r="E167" s="68">
        <v>2</v>
      </c>
      <c r="F167" s="148"/>
      <c r="G167" s="83">
        <f t="shared" si="5"/>
        <v>0</v>
      </c>
      <c r="H167" s="84"/>
      <c r="I167" s="15"/>
      <c r="J167" s="15"/>
    </row>
    <row r="168" spans="1:10" s="4" customFormat="1" ht="17.25" customHeight="1" x14ac:dyDescent="0.2">
      <c r="A168" s="93"/>
      <c r="B168" s="258">
        <f t="shared" si="4"/>
        <v>164</v>
      </c>
      <c r="C168" s="139" t="s">
        <v>367</v>
      </c>
      <c r="D168" s="152" t="s">
        <v>17</v>
      </c>
      <c r="E168" s="153">
        <v>8</v>
      </c>
      <c r="F168" s="134"/>
      <c r="G168" s="134">
        <f t="shared" si="5"/>
        <v>0</v>
      </c>
      <c r="H168" s="136"/>
      <c r="I168" s="15"/>
      <c r="J168" s="15"/>
    </row>
    <row r="169" spans="1:10" s="4" customFormat="1" ht="16.5" customHeight="1" x14ac:dyDescent="0.2">
      <c r="A169" s="156"/>
      <c r="B169" s="261">
        <f t="shared" si="4"/>
        <v>165</v>
      </c>
      <c r="C169" s="157" t="s">
        <v>180</v>
      </c>
      <c r="D169" s="158" t="s">
        <v>20</v>
      </c>
      <c r="E169" s="159">
        <f>E6+E22+E64+E106+E148</f>
        <v>4632</v>
      </c>
      <c r="F169" s="159"/>
      <c r="G169" s="159">
        <f t="shared" si="5"/>
        <v>0</v>
      </c>
      <c r="H169" s="160"/>
      <c r="I169" s="15" t="s">
        <v>18</v>
      </c>
      <c r="J169" s="15"/>
    </row>
    <row r="170" spans="1:10" s="4" customFormat="1" ht="16.5" customHeight="1" x14ac:dyDescent="0.2">
      <c r="A170" s="156"/>
      <c r="B170" s="261">
        <f t="shared" si="4"/>
        <v>166</v>
      </c>
      <c r="C170" s="157" t="s">
        <v>181</v>
      </c>
      <c r="D170" s="160" t="s">
        <v>20</v>
      </c>
      <c r="E170" s="159">
        <f>E169</f>
        <v>4632</v>
      </c>
      <c r="F170" s="159"/>
      <c r="G170" s="159">
        <f t="shared" si="5"/>
        <v>0</v>
      </c>
      <c r="H170" s="160"/>
      <c r="I170" s="15" t="s">
        <v>18</v>
      </c>
      <c r="J170" s="15"/>
    </row>
    <row r="171" spans="1:10" s="4" customFormat="1" ht="21.95" customHeight="1" x14ac:dyDescent="0.2">
      <c r="A171" s="93"/>
      <c r="B171" s="258">
        <f t="shared" si="4"/>
        <v>167</v>
      </c>
      <c r="C171" s="262" t="s">
        <v>254</v>
      </c>
      <c r="D171" s="94"/>
      <c r="E171" s="94"/>
      <c r="F171" s="95"/>
      <c r="G171" s="134">
        <f t="shared" si="5"/>
        <v>0</v>
      </c>
      <c r="H171" s="94"/>
      <c r="I171" s="19" t="s">
        <v>19</v>
      </c>
      <c r="J171" s="19"/>
    </row>
    <row r="172" spans="1:10" s="4" customFormat="1" ht="38.25" customHeight="1" x14ac:dyDescent="0.2">
      <c r="A172" s="93"/>
      <c r="B172" s="258">
        <f t="shared" si="4"/>
        <v>168</v>
      </c>
      <c r="C172" s="139" t="s">
        <v>407</v>
      </c>
      <c r="D172" s="94" t="s">
        <v>20</v>
      </c>
      <c r="E172" s="94">
        <f>SUM(E173:E175)</f>
        <v>1321.7</v>
      </c>
      <c r="F172" s="95"/>
      <c r="G172" s="134">
        <f t="shared" si="5"/>
        <v>0</v>
      </c>
      <c r="H172" s="94"/>
      <c r="I172" s="19"/>
      <c r="J172" s="19"/>
    </row>
    <row r="173" spans="1:10" s="4" customFormat="1" ht="21.75" customHeight="1" x14ac:dyDescent="0.2">
      <c r="A173" s="73"/>
      <c r="B173" s="260">
        <f t="shared" si="4"/>
        <v>169</v>
      </c>
      <c r="C173" s="74" t="s">
        <v>533</v>
      </c>
      <c r="D173" s="82" t="s">
        <v>20</v>
      </c>
      <c r="E173" s="77">
        <f>114+1002.7</f>
        <v>1116.7</v>
      </c>
      <c r="F173" s="86"/>
      <c r="G173" s="83">
        <f t="shared" si="5"/>
        <v>0</v>
      </c>
      <c r="H173" s="77" t="s">
        <v>368</v>
      </c>
      <c r="I173" s="19"/>
      <c r="J173" s="19"/>
    </row>
    <row r="174" spans="1:10" s="4" customFormat="1" ht="23.25" customHeight="1" x14ac:dyDescent="0.2">
      <c r="A174" s="73"/>
      <c r="B174" s="260">
        <f t="shared" si="4"/>
        <v>170</v>
      </c>
      <c r="C174" s="74" t="s">
        <v>534</v>
      </c>
      <c r="D174" s="82" t="s">
        <v>20</v>
      </c>
      <c r="E174" s="77">
        <v>39</v>
      </c>
      <c r="F174" s="86"/>
      <c r="G174" s="83">
        <f t="shared" si="5"/>
        <v>0</v>
      </c>
      <c r="H174" s="77"/>
      <c r="I174" s="19"/>
      <c r="J174" s="19"/>
    </row>
    <row r="175" spans="1:10" s="4" customFormat="1" ht="27" customHeight="1" x14ac:dyDescent="0.2">
      <c r="A175" s="73"/>
      <c r="B175" s="260">
        <f>B174+1</f>
        <v>171</v>
      </c>
      <c r="C175" s="74" t="s">
        <v>535</v>
      </c>
      <c r="D175" s="82" t="s">
        <v>20</v>
      </c>
      <c r="E175" s="77">
        <v>166</v>
      </c>
      <c r="F175" s="86"/>
      <c r="G175" s="83">
        <f t="shared" si="5"/>
        <v>0</v>
      </c>
      <c r="H175" s="77"/>
      <c r="I175" s="19"/>
      <c r="J175" s="19"/>
    </row>
    <row r="176" spans="1:10" s="4" customFormat="1" ht="27" customHeight="1" x14ac:dyDescent="0.2">
      <c r="A176" s="73"/>
      <c r="B176" s="260">
        <f t="shared" ref="B176:B239" si="6">B175+1</f>
        <v>172</v>
      </c>
      <c r="C176" s="230" t="s">
        <v>536</v>
      </c>
      <c r="D176" s="232" t="s">
        <v>462</v>
      </c>
      <c r="E176" s="233">
        <v>21</v>
      </c>
      <c r="F176" s="264"/>
      <c r="G176" s="83">
        <f t="shared" si="5"/>
        <v>0</v>
      </c>
      <c r="H176" s="263"/>
      <c r="I176" s="19"/>
      <c r="J176" s="19"/>
    </row>
    <row r="177" spans="1:10" s="4" customFormat="1" ht="27" customHeight="1" x14ac:dyDescent="0.2">
      <c r="A177" s="73"/>
      <c r="B177" s="260">
        <f t="shared" si="6"/>
        <v>173</v>
      </c>
      <c r="C177" s="230" t="s">
        <v>537</v>
      </c>
      <c r="D177" s="232" t="s">
        <v>462</v>
      </c>
      <c r="E177" s="233">
        <v>6</v>
      </c>
      <c r="F177" s="264"/>
      <c r="G177" s="83">
        <f t="shared" si="5"/>
        <v>0</v>
      </c>
      <c r="H177" s="263"/>
      <c r="I177" s="19"/>
      <c r="J177" s="19"/>
    </row>
    <row r="178" spans="1:10" s="4" customFormat="1" ht="27" customHeight="1" x14ac:dyDescent="0.2">
      <c r="A178" s="73"/>
      <c r="B178" s="260">
        <f t="shared" si="6"/>
        <v>174</v>
      </c>
      <c r="C178" s="230" t="s">
        <v>538</v>
      </c>
      <c r="D178" s="232" t="s">
        <v>462</v>
      </c>
      <c r="E178" s="233">
        <v>5</v>
      </c>
      <c r="F178" s="264"/>
      <c r="G178" s="83">
        <f t="shared" si="5"/>
        <v>0</v>
      </c>
      <c r="H178" s="263"/>
      <c r="I178" s="19"/>
      <c r="J178" s="19"/>
    </row>
    <row r="179" spans="1:10" s="4" customFormat="1" ht="27" customHeight="1" x14ac:dyDescent="0.2">
      <c r="A179" s="73"/>
      <c r="B179" s="260">
        <f t="shared" si="6"/>
        <v>175</v>
      </c>
      <c r="C179" s="230" t="s">
        <v>539</v>
      </c>
      <c r="D179" s="232" t="s">
        <v>462</v>
      </c>
      <c r="E179" s="233">
        <v>2</v>
      </c>
      <c r="F179" s="264"/>
      <c r="G179" s="83">
        <f t="shared" si="5"/>
        <v>0</v>
      </c>
      <c r="H179" s="263"/>
      <c r="I179" s="19"/>
      <c r="J179" s="19"/>
    </row>
    <row r="180" spans="1:10" s="4" customFormat="1" ht="27" customHeight="1" x14ac:dyDescent="0.2">
      <c r="A180" s="73"/>
      <c r="B180" s="260">
        <f t="shared" si="6"/>
        <v>176</v>
      </c>
      <c r="C180" s="230" t="s">
        <v>540</v>
      </c>
      <c r="D180" s="232" t="s">
        <v>462</v>
      </c>
      <c r="E180" s="233">
        <v>3</v>
      </c>
      <c r="F180" s="264"/>
      <c r="G180" s="83">
        <f t="shared" si="5"/>
        <v>0</v>
      </c>
      <c r="H180" s="263"/>
      <c r="I180" s="19"/>
      <c r="J180" s="19"/>
    </row>
    <row r="181" spans="1:10" s="4" customFormat="1" ht="27" customHeight="1" x14ac:dyDescent="0.2">
      <c r="A181" s="73"/>
      <c r="B181" s="260">
        <f t="shared" si="6"/>
        <v>177</v>
      </c>
      <c r="C181" s="230" t="s">
        <v>541</v>
      </c>
      <c r="D181" s="232" t="s">
        <v>462</v>
      </c>
      <c r="E181" s="233">
        <v>115</v>
      </c>
      <c r="F181" s="264"/>
      <c r="G181" s="83">
        <f t="shared" si="5"/>
        <v>0</v>
      </c>
      <c r="H181" s="263"/>
      <c r="I181" s="19"/>
      <c r="J181" s="19"/>
    </row>
    <row r="182" spans="1:10" s="4" customFormat="1" ht="27" customHeight="1" x14ac:dyDescent="0.2">
      <c r="A182" s="73"/>
      <c r="B182" s="260">
        <f t="shared" si="6"/>
        <v>178</v>
      </c>
      <c r="C182" s="230" t="s">
        <v>542</v>
      </c>
      <c r="D182" s="232" t="s">
        <v>462</v>
      </c>
      <c r="E182" s="233">
        <v>13</v>
      </c>
      <c r="F182" s="264"/>
      <c r="G182" s="83">
        <f t="shared" si="5"/>
        <v>0</v>
      </c>
      <c r="H182" s="263"/>
      <c r="I182" s="19"/>
      <c r="J182" s="19"/>
    </row>
    <row r="183" spans="1:10" s="4" customFormat="1" ht="27" customHeight="1" x14ac:dyDescent="0.2">
      <c r="A183" s="73"/>
      <c r="B183" s="260">
        <f t="shared" si="6"/>
        <v>179</v>
      </c>
      <c r="C183" s="230" t="s">
        <v>543</v>
      </c>
      <c r="D183" s="232" t="s">
        <v>462</v>
      </c>
      <c r="E183" s="233">
        <v>7</v>
      </c>
      <c r="F183" s="264"/>
      <c r="G183" s="83">
        <f t="shared" si="5"/>
        <v>0</v>
      </c>
      <c r="H183" s="263"/>
      <c r="I183" s="19"/>
      <c r="J183" s="19"/>
    </row>
    <row r="184" spans="1:10" s="4" customFormat="1" ht="27" customHeight="1" x14ac:dyDescent="0.2">
      <c r="A184" s="73"/>
      <c r="B184" s="260">
        <f t="shared" si="6"/>
        <v>180</v>
      </c>
      <c r="C184" s="230" t="s">
        <v>544</v>
      </c>
      <c r="D184" s="232" t="s">
        <v>462</v>
      </c>
      <c r="E184" s="233">
        <v>3</v>
      </c>
      <c r="F184" s="264"/>
      <c r="G184" s="83">
        <f t="shared" si="5"/>
        <v>0</v>
      </c>
      <c r="H184" s="263"/>
      <c r="I184" s="19"/>
      <c r="J184" s="19"/>
    </row>
    <row r="185" spans="1:10" s="4" customFormat="1" ht="27" customHeight="1" x14ac:dyDescent="0.2">
      <c r="A185" s="73"/>
      <c r="B185" s="260">
        <f t="shared" si="6"/>
        <v>181</v>
      </c>
      <c r="C185" s="230" t="s">
        <v>545</v>
      </c>
      <c r="D185" s="232" t="s">
        <v>462</v>
      </c>
      <c r="E185" s="233">
        <v>10</v>
      </c>
      <c r="F185" s="264"/>
      <c r="G185" s="83">
        <f t="shared" si="5"/>
        <v>0</v>
      </c>
      <c r="H185" s="263"/>
      <c r="I185" s="19"/>
      <c r="J185" s="19"/>
    </row>
    <row r="186" spans="1:10" s="4" customFormat="1" ht="27" customHeight="1" x14ac:dyDescent="0.2">
      <c r="A186" s="73"/>
      <c r="B186" s="260">
        <f t="shared" si="6"/>
        <v>182</v>
      </c>
      <c r="C186" s="230" t="s">
        <v>546</v>
      </c>
      <c r="D186" s="232" t="s">
        <v>462</v>
      </c>
      <c r="E186" s="233">
        <v>7</v>
      </c>
      <c r="F186" s="264"/>
      <c r="G186" s="83">
        <f t="shared" si="5"/>
        <v>0</v>
      </c>
      <c r="H186" s="263"/>
      <c r="I186" s="19"/>
      <c r="J186" s="19"/>
    </row>
    <row r="187" spans="1:10" s="4" customFormat="1" ht="27" customHeight="1" x14ac:dyDescent="0.2">
      <c r="A187" s="73"/>
      <c r="B187" s="260">
        <f t="shared" si="6"/>
        <v>183</v>
      </c>
      <c r="C187" s="230" t="s">
        <v>547</v>
      </c>
      <c r="D187" s="232" t="s">
        <v>462</v>
      </c>
      <c r="E187" s="233">
        <v>3</v>
      </c>
      <c r="F187" s="264"/>
      <c r="G187" s="83">
        <f t="shared" si="5"/>
        <v>0</v>
      </c>
      <c r="H187" s="263"/>
      <c r="I187" s="19"/>
      <c r="J187" s="19"/>
    </row>
    <row r="188" spans="1:10" s="4" customFormat="1" ht="27" customHeight="1" x14ac:dyDescent="0.2">
      <c r="A188" s="73"/>
      <c r="B188" s="260">
        <f t="shared" si="6"/>
        <v>184</v>
      </c>
      <c r="C188" s="230" t="s">
        <v>536</v>
      </c>
      <c r="D188" s="240" t="s">
        <v>462</v>
      </c>
      <c r="E188" s="241">
        <v>72</v>
      </c>
      <c r="F188" s="264"/>
      <c r="G188" s="83">
        <f t="shared" si="5"/>
        <v>0</v>
      </c>
      <c r="H188" s="263"/>
      <c r="I188" s="19"/>
      <c r="J188" s="19"/>
    </row>
    <row r="189" spans="1:10" s="4" customFormat="1" ht="27" customHeight="1" x14ac:dyDescent="0.2">
      <c r="A189" s="73"/>
      <c r="B189" s="260">
        <f t="shared" si="6"/>
        <v>185</v>
      </c>
      <c r="C189" s="231" t="s">
        <v>548</v>
      </c>
      <c r="D189" s="240" t="s">
        <v>462</v>
      </c>
      <c r="E189" s="241">
        <v>56</v>
      </c>
      <c r="F189" s="264"/>
      <c r="G189" s="83">
        <f t="shared" si="5"/>
        <v>0</v>
      </c>
      <c r="H189" s="263"/>
      <c r="I189" s="19"/>
      <c r="J189" s="19"/>
    </row>
    <row r="190" spans="1:10" s="4" customFormat="1" ht="27" customHeight="1" x14ac:dyDescent="0.2">
      <c r="A190" s="73"/>
      <c r="B190" s="260">
        <f t="shared" si="6"/>
        <v>186</v>
      </c>
      <c r="C190" s="230" t="s">
        <v>549</v>
      </c>
      <c r="D190" s="240" t="s">
        <v>462</v>
      </c>
      <c r="E190" s="241">
        <v>121</v>
      </c>
      <c r="F190" s="264"/>
      <c r="G190" s="83">
        <f t="shared" si="5"/>
        <v>0</v>
      </c>
      <c r="H190" s="263"/>
      <c r="I190" s="19"/>
      <c r="J190" s="19"/>
    </row>
    <row r="191" spans="1:10" s="4" customFormat="1" ht="27" customHeight="1" x14ac:dyDescent="0.2">
      <c r="A191" s="73"/>
      <c r="B191" s="260">
        <f t="shared" si="6"/>
        <v>187</v>
      </c>
      <c r="C191" s="231" t="s">
        <v>550</v>
      </c>
      <c r="D191" s="240" t="s">
        <v>462</v>
      </c>
      <c r="E191" s="241">
        <v>63</v>
      </c>
      <c r="F191" s="264"/>
      <c r="G191" s="83">
        <f t="shared" si="5"/>
        <v>0</v>
      </c>
      <c r="H191" s="263"/>
      <c r="I191" s="19"/>
      <c r="J191" s="19"/>
    </row>
    <row r="192" spans="1:10" s="4" customFormat="1" ht="27" customHeight="1" x14ac:dyDescent="0.2">
      <c r="A192" s="73"/>
      <c r="B192" s="260">
        <f t="shared" si="6"/>
        <v>188</v>
      </c>
      <c r="C192" s="230" t="s">
        <v>551</v>
      </c>
      <c r="D192" s="240" t="s">
        <v>462</v>
      </c>
      <c r="E192" s="241">
        <v>105</v>
      </c>
      <c r="F192" s="264"/>
      <c r="G192" s="83">
        <f t="shared" si="5"/>
        <v>0</v>
      </c>
      <c r="H192" s="263"/>
      <c r="I192" s="19"/>
      <c r="J192" s="19"/>
    </row>
    <row r="193" spans="1:10" s="4" customFormat="1" ht="27" customHeight="1" x14ac:dyDescent="0.2">
      <c r="A193" s="73"/>
      <c r="B193" s="260">
        <f t="shared" si="6"/>
        <v>189</v>
      </c>
      <c r="C193" s="230" t="s">
        <v>552</v>
      </c>
      <c r="D193" s="240" t="s">
        <v>462</v>
      </c>
      <c r="E193" s="241">
        <v>49</v>
      </c>
      <c r="F193" s="264"/>
      <c r="G193" s="83">
        <f t="shared" si="5"/>
        <v>0</v>
      </c>
      <c r="H193" s="263"/>
      <c r="I193" s="19"/>
      <c r="J193" s="19"/>
    </row>
    <row r="194" spans="1:10" s="4" customFormat="1" ht="27" customHeight="1" x14ac:dyDescent="0.2">
      <c r="A194" s="73"/>
      <c r="B194" s="260">
        <f t="shared" si="6"/>
        <v>190</v>
      </c>
      <c r="C194" s="231" t="s">
        <v>553</v>
      </c>
      <c r="D194" s="240" t="s">
        <v>462</v>
      </c>
      <c r="E194" s="241">
        <v>7</v>
      </c>
      <c r="F194" s="264"/>
      <c r="G194" s="83">
        <f t="shared" si="5"/>
        <v>0</v>
      </c>
      <c r="H194" s="263"/>
      <c r="I194" s="19"/>
      <c r="J194" s="19"/>
    </row>
    <row r="195" spans="1:10" s="4" customFormat="1" ht="27" customHeight="1" x14ac:dyDescent="0.2">
      <c r="A195" s="73"/>
      <c r="B195" s="260">
        <f t="shared" si="6"/>
        <v>191</v>
      </c>
      <c r="C195" s="230" t="s">
        <v>554</v>
      </c>
      <c r="D195" s="232" t="s">
        <v>462</v>
      </c>
      <c r="E195" s="233">
        <v>7</v>
      </c>
      <c r="F195" s="264"/>
      <c r="G195" s="83">
        <f t="shared" si="5"/>
        <v>0</v>
      </c>
      <c r="H195" s="263"/>
      <c r="I195" s="19"/>
      <c r="J195" s="19"/>
    </row>
    <row r="196" spans="1:10" s="4" customFormat="1" ht="27" customHeight="1" x14ac:dyDescent="0.2">
      <c r="A196" s="73"/>
      <c r="B196" s="260">
        <f t="shared" si="6"/>
        <v>192</v>
      </c>
      <c r="C196" s="230" t="s">
        <v>541</v>
      </c>
      <c r="D196" s="232" t="s">
        <v>462</v>
      </c>
      <c r="E196" s="233">
        <v>130</v>
      </c>
      <c r="F196" s="264"/>
      <c r="G196" s="83">
        <f t="shared" si="5"/>
        <v>0</v>
      </c>
      <c r="H196" s="263"/>
      <c r="I196" s="19"/>
      <c r="J196" s="19"/>
    </row>
    <row r="197" spans="1:10" s="4" customFormat="1" ht="27" customHeight="1" x14ac:dyDescent="0.2">
      <c r="A197" s="73"/>
      <c r="B197" s="260">
        <f t="shared" si="6"/>
        <v>193</v>
      </c>
      <c r="C197" s="230" t="s">
        <v>555</v>
      </c>
      <c r="D197" s="232" t="s">
        <v>462</v>
      </c>
      <c r="E197" s="233">
        <v>112</v>
      </c>
      <c r="F197" s="264"/>
      <c r="G197" s="83">
        <f t="shared" si="5"/>
        <v>0</v>
      </c>
      <c r="H197" s="263"/>
      <c r="I197" s="19"/>
      <c r="J197" s="19"/>
    </row>
    <row r="198" spans="1:10" s="4" customFormat="1" ht="27" customHeight="1" x14ac:dyDescent="0.2">
      <c r="A198" s="73"/>
      <c r="B198" s="260">
        <f t="shared" si="6"/>
        <v>194</v>
      </c>
      <c r="C198" s="230" t="s">
        <v>543</v>
      </c>
      <c r="D198" s="232" t="s">
        <v>462</v>
      </c>
      <c r="E198" s="233">
        <v>207</v>
      </c>
      <c r="F198" s="264"/>
      <c r="G198" s="83">
        <f t="shared" si="5"/>
        <v>0</v>
      </c>
      <c r="H198" s="263"/>
      <c r="I198" s="19"/>
      <c r="J198" s="19"/>
    </row>
    <row r="199" spans="1:10" s="4" customFormat="1" ht="27" customHeight="1" x14ac:dyDescent="0.2">
      <c r="A199" s="73"/>
      <c r="B199" s="260">
        <f t="shared" si="6"/>
        <v>195</v>
      </c>
      <c r="C199" s="230" t="s">
        <v>556</v>
      </c>
      <c r="D199" s="232" t="s">
        <v>462</v>
      </c>
      <c r="E199" s="233">
        <v>89</v>
      </c>
      <c r="F199" s="264"/>
      <c r="G199" s="83">
        <f t="shared" si="5"/>
        <v>0</v>
      </c>
      <c r="H199" s="263"/>
      <c r="I199" s="19"/>
      <c r="J199" s="19"/>
    </row>
    <row r="200" spans="1:10" s="4" customFormat="1" ht="27" customHeight="1" x14ac:dyDescent="0.2">
      <c r="A200" s="73"/>
      <c r="B200" s="260">
        <f t="shared" si="6"/>
        <v>196</v>
      </c>
      <c r="C200" s="230" t="s">
        <v>545</v>
      </c>
      <c r="D200" s="232" t="s">
        <v>462</v>
      </c>
      <c r="E200" s="233">
        <v>37</v>
      </c>
      <c r="F200" s="264"/>
      <c r="G200" s="83">
        <f t="shared" si="5"/>
        <v>0</v>
      </c>
      <c r="H200" s="263"/>
      <c r="I200" s="19"/>
      <c r="J200" s="19"/>
    </row>
    <row r="201" spans="1:10" s="4" customFormat="1" ht="27" customHeight="1" x14ac:dyDescent="0.2">
      <c r="A201" s="73"/>
      <c r="B201" s="260">
        <f t="shared" si="6"/>
        <v>197</v>
      </c>
      <c r="C201" s="230" t="s">
        <v>545</v>
      </c>
      <c r="D201" s="232" t="s">
        <v>462</v>
      </c>
      <c r="E201" s="233">
        <v>112</v>
      </c>
      <c r="F201" s="264"/>
      <c r="G201" s="83">
        <f t="shared" si="5"/>
        <v>0</v>
      </c>
      <c r="H201" s="263"/>
      <c r="I201" s="19"/>
      <c r="J201" s="19"/>
    </row>
    <row r="202" spans="1:10" s="4" customFormat="1" ht="27" customHeight="1" x14ac:dyDescent="0.2">
      <c r="A202" s="73"/>
      <c r="B202" s="260">
        <f t="shared" si="6"/>
        <v>198</v>
      </c>
      <c r="C202" s="230" t="s">
        <v>557</v>
      </c>
      <c r="D202" s="232" t="s">
        <v>462</v>
      </c>
      <c r="E202" s="233">
        <v>93</v>
      </c>
      <c r="F202" s="264"/>
      <c r="G202" s="83">
        <f t="shared" si="5"/>
        <v>0</v>
      </c>
      <c r="H202" s="263"/>
      <c r="I202" s="19"/>
      <c r="J202" s="19"/>
    </row>
    <row r="203" spans="1:10" s="4" customFormat="1" ht="21.95" customHeight="1" x14ac:dyDescent="0.2">
      <c r="A203" s="93"/>
      <c r="B203" s="260">
        <f t="shared" si="6"/>
        <v>199</v>
      </c>
      <c r="C203" s="139" t="s">
        <v>420</v>
      </c>
      <c r="D203" s="98" t="s">
        <v>20</v>
      </c>
      <c r="E203" s="165">
        <v>10.5</v>
      </c>
      <c r="F203" s="166"/>
      <c r="G203" s="83">
        <f t="shared" si="5"/>
        <v>0</v>
      </c>
      <c r="H203" s="165" t="s">
        <v>371</v>
      </c>
      <c r="I203" s="19"/>
      <c r="J203" s="19"/>
    </row>
    <row r="204" spans="1:10" s="4" customFormat="1" ht="37.5" customHeight="1" x14ac:dyDescent="0.2">
      <c r="A204" s="73"/>
      <c r="B204" s="260">
        <f t="shared" si="6"/>
        <v>200</v>
      </c>
      <c r="C204" s="42" t="s">
        <v>408</v>
      </c>
      <c r="D204" s="107" t="s">
        <v>20</v>
      </c>
      <c r="E204" s="115">
        <v>10.5</v>
      </c>
      <c r="F204" s="115"/>
      <c r="G204" s="83">
        <f t="shared" si="5"/>
        <v>0</v>
      </c>
      <c r="H204" s="115"/>
      <c r="I204" s="161"/>
      <c r="J204" s="19"/>
    </row>
    <row r="205" spans="1:10" s="4" customFormat="1" ht="19.5" customHeight="1" x14ac:dyDescent="0.2">
      <c r="A205" s="93"/>
      <c r="B205" s="260">
        <f t="shared" si="6"/>
        <v>201</v>
      </c>
      <c r="C205" s="186" t="s">
        <v>369</v>
      </c>
      <c r="D205" s="257" t="s">
        <v>17</v>
      </c>
      <c r="E205" s="179">
        <v>81</v>
      </c>
      <c r="F205" s="180"/>
      <c r="G205" s="83">
        <f t="shared" si="5"/>
        <v>0</v>
      </c>
      <c r="H205" s="114"/>
      <c r="I205" s="19"/>
      <c r="J205" s="19"/>
    </row>
    <row r="206" spans="1:10" s="4" customFormat="1" ht="19.5" customHeight="1" x14ac:dyDescent="0.2">
      <c r="A206" s="73"/>
      <c r="B206" s="260">
        <f t="shared" si="6"/>
        <v>202</v>
      </c>
      <c r="C206" s="113" t="s">
        <v>409</v>
      </c>
      <c r="D206" s="69" t="s">
        <v>17</v>
      </c>
      <c r="E206" s="81">
        <v>81</v>
      </c>
      <c r="F206" s="67"/>
      <c r="G206" s="83">
        <f t="shared" si="5"/>
        <v>0</v>
      </c>
      <c r="H206" s="163"/>
      <c r="I206" s="19"/>
      <c r="J206" s="19"/>
    </row>
    <row r="207" spans="1:10" s="4" customFormat="1" ht="19.5" customHeight="1" x14ac:dyDescent="0.2">
      <c r="A207" s="73"/>
      <c r="B207" s="260">
        <f t="shared" si="6"/>
        <v>203</v>
      </c>
      <c r="C207" s="167" t="s">
        <v>382</v>
      </c>
      <c r="D207" s="146" t="s">
        <v>17</v>
      </c>
      <c r="E207" s="136">
        <v>16</v>
      </c>
      <c r="F207" s="67"/>
      <c r="G207" s="83">
        <f t="shared" si="5"/>
        <v>0</v>
      </c>
      <c r="H207" s="163"/>
      <c r="I207" s="19"/>
      <c r="J207" s="19"/>
    </row>
    <row r="208" spans="1:10" s="4" customFormat="1" ht="19.5" customHeight="1" x14ac:dyDescent="0.2">
      <c r="A208" s="73"/>
      <c r="B208" s="260">
        <f t="shared" si="6"/>
        <v>204</v>
      </c>
      <c r="C208" s="113" t="s">
        <v>428</v>
      </c>
      <c r="D208" s="69" t="s">
        <v>17</v>
      </c>
      <c r="E208" s="82">
        <v>16</v>
      </c>
      <c r="F208" s="67"/>
      <c r="G208" s="83">
        <f t="shared" si="5"/>
        <v>0</v>
      </c>
      <c r="H208" s="163"/>
      <c r="I208" s="19"/>
      <c r="J208" s="19"/>
    </row>
    <row r="209" spans="1:10" s="4" customFormat="1" ht="21.75" customHeight="1" x14ac:dyDescent="0.2">
      <c r="A209" s="93"/>
      <c r="B209" s="260">
        <f t="shared" si="6"/>
        <v>205</v>
      </c>
      <c r="C209" s="167" t="s">
        <v>275</v>
      </c>
      <c r="D209" s="146" t="s">
        <v>17</v>
      </c>
      <c r="E209" s="152">
        <v>270</v>
      </c>
      <c r="F209" s="143"/>
      <c r="G209" s="83">
        <f t="shared" si="5"/>
        <v>0</v>
      </c>
      <c r="H209" s="94"/>
      <c r="I209" s="19"/>
      <c r="J209" s="19"/>
    </row>
    <row r="210" spans="1:10" s="4" customFormat="1" ht="21.75" customHeight="1" x14ac:dyDescent="0.2">
      <c r="A210" s="73"/>
      <c r="B210" s="260">
        <f t="shared" si="6"/>
        <v>206</v>
      </c>
      <c r="C210" s="113" t="s">
        <v>410</v>
      </c>
      <c r="D210" s="69" t="s">
        <v>17</v>
      </c>
      <c r="E210" s="81">
        <v>270</v>
      </c>
      <c r="F210" s="67"/>
      <c r="G210" s="83">
        <f t="shared" si="5"/>
        <v>0</v>
      </c>
      <c r="H210" s="77"/>
      <c r="I210" s="19"/>
      <c r="J210" s="19"/>
    </row>
    <row r="211" spans="1:10" s="4" customFormat="1" ht="21.95" customHeight="1" x14ac:dyDescent="0.2">
      <c r="A211" s="156"/>
      <c r="B211" s="260">
        <f t="shared" si="6"/>
        <v>207</v>
      </c>
      <c r="C211" s="168" t="s">
        <v>278</v>
      </c>
      <c r="D211" s="169" t="s">
        <v>20</v>
      </c>
      <c r="E211" s="170">
        <f>E172+E203</f>
        <v>1332.2</v>
      </c>
      <c r="F211" s="171"/>
      <c r="G211" s="83">
        <f t="shared" si="5"/>
        <v>0</v>
      </c>
      <c r="H211" s="172"/>
      <c r="I211" s="19"/>
      <c r="J211" s="19"/>
    </row>
    <row r="212" spans="1:10" s="4" customFormat="1" ht="21.95" customHeight="1" x14ac:dyDescent="0.2">
      <c r="A212" s="93"/>
      <c r="B212" s="260">
        <f t="shared" si="6"/>
        <v>208</v>
      </c>
      <c r="C212" s="265" t="s">
        <v>370</v>
      </c>
      <c r="D212" s="94"/>
      <c r="E212" s="114"/>
      <c r="F212" s="95"/>
      <c r="G212" s="83">
        <f t="shared" si="5"/>
        <v>0</v>
      </c>
      <c r="H212" s="94"/>
      <c r="I212" s="19"/>
      <c r="J212" s="19"/>
    </row>
    <row r="213" spans="1:10" s="4" customFormat="1" ht="40.5" customHeight="1" x14ac:dyDescent="0.2">
      <c r="A213" s="93"/>
      <c r="B213" s="260">
        <f t="shared" si="6"/>
        <v>209</v>
      </c>
      <c r="C213" s="139" t="s">
        <v>419</v>
      </c>
      <c r="D213" s="94" t="s">
        <v>20</v>
      </c>
      <c r="E213" s="114">
        <f>SUM(E214:E216)</f>
        <v>141.4</v>
      </c>
      <c r="F213" s="95"/>
      <c r="G213" s="83">
        <f t="shared" si="5"/>
        <v>0</v>
      </c>
      <c r="H213" s="94"/>
      <c r="I213" s="19"/>
      <c r="J213" s="19"/>
    </row>
    <row r="214" spans="1:10" s="4" customFormat="1" ht="19.5" customHeight="1" x14ac:dyDescent="0.2">
      <c r="A214" s="73"/>
      <c r="B214" s="260">
        <f t="shared" si="6"/>
        <v>210</v>
      </c>
      <c r="C214" s="74" t="s">
        <v>558</v>
      </c>
      <c r="D214" s="82" t="s">
        <v>20</v>
      </c>
      <c r="E214" s="77">
        <v>30.6</v>
      </c>
      <c r="F214" s="86"/>
      <c r="G214" s="83">
        <f t="shared" ref="G214:G277" si="7">E214*F214</f>
        <v>0</v>
      </c>
      <c r="H214" s="77"/>
      <c r="I214" s="19"/>
      <c r="J214" s="19"/>
    </row>
    <row r="215" spans="1:10" s="4" customFormat="1" ht="22.5" customHeight="1" x14ac:dyDescent="0.2">
      <c r="A215" s="73"/>
      <c r="B215" s="260">
        <f t="shared" si="6"/>
        <v>211</v>
      </c>
      <c r="C215" s="74" t="s">
        <v>559</v>
      </c>
      <c r="D215" s="77" t="s">
        <v>20</v>
      </c>
      <c r="E215" s="77">
        <v>83.8</v>
      </c>
      <c r="F215" s="86"/>
      <c r="G215" s="83">
        <f t="shared" si="7"/>
        <v>0</v>
      </c>
      <c r="H215" s="77"/>
      <c r="I215" s="19"/>
      <c r="J215" s="19"/>
    </row>
    <row r="216" spans="1:10" s="4" customFormat="1" ht="19.5" customHeight="1" x14ac:dyDescent="0.2">
      <c r="A216" s="73"/>
      <c r="B216" s="260">
        <f t="shared" si="6"/>
        <v>212</v>
      </c>
      <c r="C216" s="74" t="s">
        <v>560</v>
      </c>
      <c r="D216" s="77" t="s">
        <v>20</v>
      </c>
      <c r="E216" s="77">
        <v>27</v>
      </c>
      <c r="F216" s="86"/>
      <c r="G216" s="83">
        <f t="shared" si="7"/>
        <v>0</v>
      </c>
      <c r="H216" s="77"/>
      <c r="I216" s="19"/>
      <c r="J216" s="19"/>
    </row>
    <row r="217" spans="1:10" s="4" customFormat="1" ht="19.5" customHeight="1" x14ac:dyDescent="0.2">
      <c r="A217" s="73"/>
      <c r="B217" s="260">
        <f t="shared" si="6"/>
        <v>213</v>
      </c>
      <c r="C217" s="230" t="s">
        <v>536</v>
      </c>
      <c r="D217" s="240" t="s">
        <v>462</v>
      </c>
      <c r="E217" s="241">
        <v>7</v>
      </c>
      <c r="F217" s="86"/>
      <c r="G217" s="83">
        <f t="shared" si="7"/>
        <v>0</v>
      </c>
      <c r="H217" s="77"/>
      <c r="I217" s="19"/>
      <c r="J217" s="19"/>
    </row>
    <row r="218" spans="1:10" s="4" customFormat="1" ht="19.5" customHeight="1" x14ac:dyDescent="0.2">
      <c r="A218" s="73"/>
      <c r="B218" s="260">
        <f t="shared" si="6"/>
        <v>214</v>
      </c>
      <c r="C218" s="230" t="s">
        <v>561</v>
      </c>
      <c r="D218" s="240" t="s">
        <v>462</v>
      </c>
      <c r="E218" s="241">
        <v>4</v>
      </c>
      <c r="F218" s="86"/>
      <c r="G218" s="83">
        <f t="shared" si="7"/>
        <v>0</v>
      </c>
      <c r="H218" s="77"/>
      <c r="I218" s="19"/>
      <c r="J218" s="19"/>
    </row>
    <row r="219" spans="1:10" s="4" customFormat="1" ht="19.5" customHeight="1" x14ac:dyDescent="0.2">
      <c r="A219" s="73"/>
      <c r="B219" s="260">
        <f t="shared" si="6"/>
        <v>215</v>
      </c>
      <c r="C219" s="230" t="s">
        <v>562</v>
      </c>
      <c r="D219" s="240" t="s">
        <v>462</v>
      </c>
      <c r="E219" s="241">
        <v>4</v>
      </c>
      <c r="F219" s="86"/>
      <c r="G219" s="83">
        <f t="shared" si="7"/>
        <v>0</v>
      </c>
      <c r="H219" s="77"/>
      <c r="I219" s="19"/>
      <c r="J219" s="19"/>
    </row>
    <row r="220" spans="1:10" s="4" customFormat="1" ht="19.5" customHeight="1" x14ac:dyDescent="0.2">
      <c r="A220" s="73"/>
      <c r="B220" s="260">
        <f t="shared" si="6"/>
        <v>216</v>
      </c>
      <c r="C220" s="230" t="s">
        <v>549</v>
      </c>
      <c r="D220" s="240" t="s">
        <v>462</v>
      </c>
      <c r="E220" s="241">
        <v>3</v>
      </c>
      <c r="F220" s="86"/>
      <c r="G220" s="83">
        <f t="shared" si="7"/>
        <v>0</v>
      </c>
      <c r="H220" s="77"/>
      <c r="I220" s="19"/>
      <c r="J220" s="19"/>
    </row>
    <row r="221" spans="1:10" s="4" customFormat="1" ht="19.5" customHeight="1" x14ac:dyDescent="0.2">
      <c r="A221" s="73"/>
      <c r="B221" s="260">
        <f t="shared" si="6"/>
        <v>217</v>
      </c>
      <c r="C221" s="231" t="s">
        <v>550</v>
      </c>
      <c r="D221" s="240" t="s">
        <v>462</v>
      </c>
      <c r="E221" s="241">
        <v>3</v>
      </c>
      <c r="F221" s="86"/>
      <c r="G221" s="83">
        <f t="shared" si="7"/>
        <v>0</v>
      </c>
      <c r="H221" s="77"/>
      <c r="I221" s="19"/>
      <c r="J221" s="19"/>
    </row>
    <row r="222" spans="1:10" s="4" customFormat="1" ht="19.5" customHeight="1" x14ac:dyDescent="0.2">
      <c r="A222" s="73"/>
      <c r="B222" s="260">
        <f t="shared" si="6"/>
        <v>218</v>
      </c>
      <c r="C222" s="230" t="s">
        <v>541</v>
      </c>
      <c r="D222" s="240" t="s">
        <v>462</v>
      </c>
      <c r="E222" s="241">
        <v>34</v>
      </c>
      <c r="F222" s="86"/>
      <c r="G222" s="83">
        <f t="shared" si="7"/>
        <v>0</v>
      </c>
      <c r="H222" s="77"/>
      <c r="I222" s="19"/>
      <c r="J222" s="19"/>
    </row>
    <row r="223" spans="1:10" s="4" customFormat="1" ht="19.5" customHeight="1" x14ac:dyDescent="0.2">
      <c r="A223" s="73"/>
      <c r="B223" s="260">
        <f t="shared" si="6"/>
        <v>219</v>
      </c>
      <c r="C223" s="231" t="s">
        <v>563</v>
      </c>
      <c r="D223" s="240" t="s">
        <v>462</v>
      </c>
      <c r="E223" s="241">
        <v>8</v>
      </c>
      <c r="F223" s="86"/>
      <c r="G223" s="83">
        <f t="shared" si="7"/>
        <v>0</v>
      </c>
      <c r="H223" s="77"/>
      <c r="I223" s="19"/>
      <c r="J223" s="19"/>
    </row>
    <row r="224" spans="1:10" s="4" customFormat="1" ht="19.5" customHeight="1" x14ac:dyDescent="0.2">
      <c r="A224" s="73"/>
      <c r="B224" s="260">
        <f t="shared" si="6"/>
        <v>220</v>
      </c>
      <c r="C224" s="230" t="s">
        <v>543</v>
      </c>
      <c r="D224" s="240" t="s">
        <v>462</v>
      </c>
      <c r="E224" s="241">
        <v>11</v>
      </c>
      <c r="F224" s="86"/>
      <c r="G224" s="83">
        <f t="shared" si="7"/>
        <v>0</v>
      </c>
      <c r="H224" s="77"/>
      <c r="I224" s="19"/>
      <c r="J224" s="19"/>
    </row>
    <row r="225" spans="1:10" s="4" customFormat="1" ht="19.5" customHeight="1" x14ac:dyDescent="0.2">
      <c r="A225" s="73"/>
      <c r="B225" s="260">
        <f t="shared" si="6"/>
        <v>221</v>
      </c>
      <c r="C225" s="231" t="s">
        <v>564</v>
      </c>
      <c r="D225" s="240" t="s">
        <v>462</v>
      </c>
      <c r="E225" s="241">
        <v>2</v>
      </c>
      <c r="F225" s="86"/>
      <c r="G225" s="83">
        <f t="shared" si="7"/>
        <v>0</v>
      </c>
      <c r="H225" s="77"/>
      <c r="I225" s="19"/>
      <c r="J225" s="19"/>
    </row>
    <row r="226" spans="1:10" s="4" customFormat="1" ht="19.5" customHeight="1" x14ac:dyDescent="0.2">
      <c r="A226" s="73"/>
      <c r="B226" s="260">
        <f t="shared" si="6"/>
        <v>222</v>
      </c>
      <c r="C226" s="230" t="s">
        <v>556</v>
      </c>
      <c r="D226" s="240" t="s">
        <v>462</v>
      </c>
      <c r="E226" s="241">
        <v>28</v>
      </c>
      <c r="F226" s="86"/>
      <c r="G226" s="83">
        <f t="shared" si="7"/>
        <v>0</v>
      </c>
      <c r="H226" s="77"/>
      <c r="I226" s="19"/>
      <c r="J226" s="19"/>
    </row>
    <row r="227" spans="1:10" s="4" customFormat="1" ht="19.5" customHeight="1" x14ac:dyDescent="0.2">
      <c r="A227" s="73"/>
      <c r="B227" s="260">
        <f t="shared" si="6"/>
        <v>223</v>
      </c>
      <c r="C227" s="230" t="s">
        <v>565</v>
      </c>
      <c r="D227" s="240" t="s">
        <v>462</v>
      </c>
      <c r="E227" s="241">
        <v>5</v>
      </c>
      <c r="F227" s="86"/>
      <c r="G227" s="83">
        <f t="shared" si="7"/>
        <v>0</v>
      </c>
      <c r="H227" s="77"/>
      <c r="I227" s="19"/>
      <c r="J227" s="19"/>
    </row>
    <row r="228" spans="1:10" s="4" customFormat="1" ht="19.5" customHeight="1" x14ac:dyDescent="0.2">
      <c r="A228" s="73"/>
      <c r="B228" s="260">
        <f t="shared" si="6"/>
        <v>224</v>
      </c>
      <c r="C228" s="231" t="s">
        <v>566</v>
      </c>
      <c r="D228" s="240" t="s">
        <v>462</v>
      </c>
      <c r="E228" s="241">
        <v>2</v>
      </c>
      <c r="F228" s="86"/>
      <c r="G228" s="83">
        <f t="shared" si="7"/>
        <v>0</v>
      </c>
      <c r="H228" s="77"/>
      <c r="I228" s="19"/>
      <c r="J228" s="19"/>
    </row>
    <row r="229" spans="1:10" s="4" customFormat="1" ht="19.5" customHeight="1" x14ac:dyDescent="0.2">
      <c r="A229" s="73"/>
      <c r="B229" s="260">
        <f t="shared" si="6"/>
        <v>225</v>
      </c>
      <c r="C229" s="230" t="s">
        <v>539</v>
      </c>
      <c r="D229" s="232" t="s">
        <v>462</v>
      </c>
      <c r="E229" s="233">
        <v>1</v>
      </c>
      <c r="F229" s="86"/>
      <c r="G229" s="83">
        <f t="shared" si="7"/>
        <v>0</v>
      </c>
      <c r="H229" s="77"/>
      <c r="I229" s="19"/>
      <c r="J229" s="19"/>
    </row>
    <row r="230" spans="1:10" s="4" customFormat="1" ht="19.5" customHeight="1" x14ac:dyDescent="0.2">
      <c r="A230" s="73"/>
      <c r="B230" s="260">
        <f t="shared" si="6"/>
        <v>226</v>
      </c>
      <c r="C230" s="230" t="s">
        <v>567</v>
      </c>
      <c r="D230" s="232" t="s">
        <v>462</v>
      </c>
      <c r="E230" s="233">
        <v>1</v>
      </c>
      <c r="F230" s="86"/>
      <c r="G230" s="83">
        <f t="shared" si="7"/>
        <v>0</v>
      </c>
      <c r="H230" s="77"/>
      <c r="I230" s="19"/>
      <c r="J230" s="19"/>
    </row>
    <row r="231" spans="1:10" s="4" customFormat="1" ht="19.5" customHeight="1" x14ac:dyDescent="0.2">
      <c r="A231" s="73"/>
      <c r="B231" s="260">
        <f t="shared" si="6"/>
        <v>227</v>
      </c>
      <c r="C231" s="230" t="s">
        <v>568</v>
      </c>
      <c r="D231" s="232" t="s">
        <v>462</v>
      </c>
      <c r="E231" s="233">
        <v>1</v>
      </c>
      <c r="F231" s="86"/>
      <c r="G231" s="83">
        <f t="shared" si="7"/>
        <v>0</v>
      </c>
      <c r="H231" s="77"/>
      <c r="I231" s="19"/>
      <c r="J231" s="19"/>
    </row>
    <row r="232" spans="1:10" s="4" customFormat="1" ht="19.5" customHeight="1" x14ac:dyDescent="0.2">
      <c r="A232" s="73"/>
      <c r="B232" s="260">
        <f t="shared" si="6"/>
        <v>228</v>
      </c>
      <c r="C232" s="230" t="s">
        <v>545</v>
      </c>
      <c r="D232" s="232" t="s">
        <v>462</v>
      </c>
      <c r="E232" s="233">
        <v>2</v>
      </c>
      <c r="F232" s="86"/>
      <c r="G232" s="83">
        <f t="shared" si="7"/>
        <v>0</v>
      </c>
      <c r="H232" s="77"/>
      <c r="I232" s="19"/>
      <c r="J232" s="19"/>
    </row>
    <row r="233" spans="1:10" s="4" customFormat="1" ht="19.5" customHeight="1" x14ac:dyDescent="0.2">
      <c r="A233" s="73"/>
      <c r="B233" s="260">
        <f t="shared" si="6"/>
        <v>229</v>
      </c>
      <c r="C233" s="230" t="s">
        <v>569</v>
      </c>
      <c r="D233" s="232" t="s">
        <v>462</v>
      </c>
      <c r="E233" s="233">
        <v>5</v>
      </c>
      <c r="F233" s="86"/>
      <c r="G233" s="83">
        <f t="shared" si="7"/>
        <v>0</v>
      </c>
      <c r="H233" s="77"/>
      <c r="I233" s="19"/>
      <c r="J233" s="19"/>
    </row>
    <row r="234" spans="1:10" s="4" customFormat="1" ht="21.95" customHeight="1" x14ac:dyDescent="0.2">
      <c r="A234" s="93"/>
      <c r="B234" s="260">
        <f t="shared" si="6"/>
        <v>230</v>
      </c>
      <c r="C234" s="139" t="s">
        <v>372</v>
      </c>
      <c r="D234" s="136" t="s">
        <v>20</v>
      </c>
      <c r="E234" s="136">
        <v>10.5</v>
      </c>
      <c r="F234" s="134"/>
      <c r="G234" s="83">
        <f t="shared" si="7"/>
        <v>0</v>
      </c>
      <c r="H234" s="136" t="s">
        <v>371</v>
      </c>
      <c r="I234" s="19"/>
      <c r="J234" s="19"/>
    </row>
    <row r="235" spans="1:10" s="4" customFormat="1" ht="21.95" customHeight="1" x14ac:dyDescent="0.2">
      <c r="A235" s="73"/>
      <c r="B235" s="260">
        <f t="shared" si="6"/>
        <v>231</v>
      </c>
      <c r="C235" s="74" t="s">
        <v>411</v>
      </c>
      <c r="D235" s="82" t="s">
        <v>20</v>
      </c>
      <c r="E235" s="82">
        <v>10.5</v>
      </c>
      <c r="F235" s="83"/>
      <c r="G235" s="83">
        <f t="shared" si="7"/>
        <v>0</v>
      </c>
      <c r="H235" s="82"/>
      <c r="I235" s="19"/>
      <c r="J235" s="19"/>
    </row>
    <row r="236" spans="1:10" s="4" customFormat="1" ht="21.95" customHeight="1" x14ac:dyDescent="0.2">
      <c r="A236" s="93"/>
      <c r="B236" s="260">
        <f t="shared" si="6"/>
        <v>232</v>
      </c>
      <c r="C236" s="139" t="s">
        <v>369</v>
      </c>
      <c r="D236" s="136" t="s">
        <v>17</v>
      </c>
      <c r="E236" s="136">
        <v>9</v>
      </c>
      <c r="F236" s="134"/>
      <c r="G236" s="83">
        <f t="shared" si="7"/>
        <v>0</v>
      </c>
      <c r="H236" s="136"/>
      <c r="I236" s="19"/>
      <c r="J236" s="19"/>
    </row>
    <row r="237" spans="1:10" s="4" customFormat="1" ht="21.95" customHeight="1" x14ac:dyDescent="0.2">
      <c r="A237" s="73"/>
      <c r="B237" s="260">
        <f t="shared" si="6"/>
        <v>233</v>
      </c>
      <c r="C237" s="74" t="s">
        <v>409</v>
      </c>
      <c r="D237" s="82" t="s">
        <v>17</v>
      </c>
      <c r="E237" s="82">
        <v>9</v>
      </c>
      <c r="F237" s="83"/>
      <c r="G237" s="83">
        <f t="shared" si="7"/>
        <v>0</v>
      </c>
      <c r="H237" s="82"/>
      <c r="I237" s="19"/>
      <c r="J237" s="19"/>
    </row>
    <row r="238" spans="1:10" s="4" customFormat="1" ht="21.95" customHeight="1" x14ac:dyDescent="0.2">
      <c r="A238" s="93"/>
      <c r="B238" s="260">
        <f t="shared" si="6"/>
        <v>234</v>
      </c>
      <c r="C238" s="167" t="s">
        <v>577</v>
      </c>
      <c r="D238" s="146" t="s">
        <v>17</v>
      </c>
      <c r="E238" s="136">
        <v>10</v>
      </c>
      <c r="F238" s="134"/>
      <c r="G238" s="83">
        <f t="shared" si="7"/>
        <v>0</v>
      </c>
      <c r="H238" s="136"/>
      <c r="I238" s="19"/>
      <c r="J238" s="19"/>
    </row>
    <row r="239" spans="1:10" s="4" customFormat="1" ht="21.95" customHeight="1" x14ac:dyDescent="0.2">
      <c r="A239" s="73"/>
      <c r="B239" s="260">
        <f t="shared" si="6"/>
        <v>235</v>
      </c>
      <c r="C239" s="113" t="s">
        <v>578</v>
      </c>
      <c r="D239" s="69" t="s">
        <v>17</v>
      </c>
      <c r="E239" s="82">
        <v>10</v>
      </c>
      <c r="F239" s="83"/>
      <c r="G239" s="83">
        <f t="shared" si="7"/>
        <v>0</v>
      </c>
      <c r="H239" s="82"/>
      <c r="I239" s="19"/>
      <c r="J239" s="19"/>
    </row>
    <row r="240" spans="1:10" s="4" customFormat="1" ht="21.95" customHeight="1" x14ac:dyDescent="0.2">
      <c r="A240" s="93"/>
      <c r="B240" s="260">
        <f t="shared" ref="B240:B281" si="8">B239+1</f>
        <v>236</v>
      </c>
      <c r="C240" s="139" t="s">
        <v>373</v>
      </c>
      <c r="D240" s="136" t="s">
        <v>17</v>
      </c>
      <c r="E240" s="136">
        <v>9</v>
      </c>
      <c r="F240" s="134"/>
      <c r="G240" s="83">
        <f t="shared" si="7"/>
        <v>0</v>
      </c>
      <c r="H240" s="136"/>
      <c r="I240" s="19"/>
      <c r="J240" s="19"/>
    </row>
    <row r="241" spans="1:10" s="4" customFormat="1" ht="21.95" customHeight="1" x14ac:dyDescent="0.2">
      <c r="A241" s="73"/>
      <c r="B241" s="260">
        <f t="shared" si="8"/>
        <v>237</v>
      </c>
      <c r="C241" s="91" t="s">
        <v>412</v>
      </c>
      <c r="D241" s="92" t="s">
        <v>17</v>
      </c>
      <c r="E241" s="92">
        <v>9</v>
      </c>
      <c r="F241" s="83"/>
      <c r="G241" s="83">
        <f t="shared" si="7"/>
        <v>0</v>
      </c>
      <c r="H241" s="82"/>
      <c r="I241" s="19"/>
      <c r="J241" s="19"/>
    </row>
    <row r="242" spans="1:10" s="4" customFormat="1" ht="21.95" customHeight="1" x14ac:dyDescent="0.2">
      <c r="A242" s="93"/>
      <c r="B242" s="260">
        <f t="shared" si="8"/>
        <v>238</v>
      </c>
      <c r="C242" s="167" t="s">
        <v>374</v>
      </c>
      <c r="D242" s="146" t="s">
        <v>21</v>
      </c>
      <c r="E242" s="152">
        <v>7</v>
      </c>
      <c r="F242" s="144"/>
      <c r="G242" s="83">
        <f t="shared" si="7"/>
        <v>0</v>
      </c>
      <c r="H242" s="94" t="s">
        <v>368</v>
      </c>
      <c r="I242" s="19"/>
      <c r="J242" s="19"/>
    </row>
    <row r="243" spans="1:10" s="4" customFormat="1" ht="21.95" customHeight="1" x14ac:dyDescent="0.2">
      <c r="A243" s="73"/>
      <c r="B243" s="260">
        <f t="shared" si="8"/>
        <v>239</v>
      </c>
      <c r="C243" s="113" t="s">
        <v>413</v>
      </c>
      <c r="D243" s="69" t="s">
        <v>21</v>
      </c>
      <c r="E243" s="81">
        <v>7</v>
      </c>
      <c r="F243" s="87"/>
      <c r="G243" s="83">
        <f t="shared" si="7"/>
        <v>0</v>
      </c>
      <c r="H243" s="77"/>
      <c r="I243" s="19"/>
      <c r="J243" s="19"/>
    </row>
    <row r="244" spans="1:10" s="4" customFormat="1" ht="21.95" customHeight="1" x14ac:dyDescent="0.2">
      <c r="A244" s="93"/>
      <c r="B244" s="260">
        <f t="shared" si="8"/>
        <v>240</v>
      </c>
      <c r="C244" s="187" t="s">
        <v>375</v>
      </c>
      <c r="D244" s="266" t="s">
        <v>20</v>
      </c>
      <c r="E244" s="217">
        <v>35</v>
      </c>
      <c r="F244" s="144"/>
      <c r="G244" s="83">
        <f t="shared" si="7"/>
        <v>0</v>
      </c>
      <c r="H244" s="94"/>
      <c r="I244" s="19" t="s">
        <v>19</v>
      </c>
      <c r="J244" s="19"/>
    </row>
    <row r="245" spans="1:10" s="4" customFormat="1" ht="21.95" customHeight="1" x14ac:dyDescent="0.2">
      <c r="A245" s="108"/>
      <c r="B245" s="260">
        <f t="shared" si="8"/>
        <v>241</v>
      </c>
      <c r="C245" s="106" t="s">
        <v>414</v>
      </c>
      <c r="D245" s="110" t="s">
        <v>20</v>
      </c>
      <c r="E245" s="174">
        <v>35</v>
      </c>
      <c r="F245" s="109"/>
      <c r="G245" s="83">
        <f t="shared" si="7"/>
        <v>0</v>
      </c>
      <c r="H245" s="90"/>
      <c r="I245" s="19"/>
      <c r="J245" s="19"/>
    </row>
    <row r="246" spans="1:10" s="4" customFormat="1" ht="21.95" customHeight="1" x14ac:dyDescent="0.2">
      <c r="A246" s="186"/>
      <c r="B246" s="260">
        <f t="shared" si="8"/>
        <v>242</v>
      </c>
      <c r="C246" s="216" t="s">
        <v>275</v>
      </c>
      <c r="D246" s="266" t="s">
        <v>17</v>
      </c>
      <c r="E246" s="217">
        <v>9</v>
      </c>
      <c r="F246" s="267"/>
      <c r="G246" s="83">
        <f t="shared" si="7"/>
        <v>0</v>
      </c>
      <c r="H246" s="165"/>
      <c r="I246" s="19"/>
      <c r="J246" s="19"/>
    </row>
    <row r="247" spans="1:10" s="4" customFormat="1" ht="21.95" customHeight="1" x14ac:dyDescent="0.2">
      <c r="A247" s="175"/>
      <c r="B247" s="260">
        <f t="shared" si="8"/>
        <v>243</v>
      </c>
      <c r="C247" s="113" t="s">
        <v>415</v>
      </c>
      <c r="D247" s="107" t="s">
        <v>17</v>
      </c>
      <c r="E247" s="68">
        <v>9</v>
      </c>
      <c r="F247" s="38"/>
      <c r="G247" s="83">
        <f t="shared" si="7"/>
        <v>0</v>
      </c>
      <c r="H247" s="177"/>
      <c r="I247" s="161"/>
      <c r="J247" s="19"/>
    </row>
    <row r="248" spans="1:10" s="4" customFormat="1" ht="21.95" customHeight="1" x14ac:dyDescent="0.2">
      <c r="A248" s="268"/>
      <c r="B248" s="260">
        <f t="shared" si="8"/>
        <v>244</v>
      </c>
      <c r="C248" s="269" t="s">
        <v>278</v>
      </c>
      <c r="D248" s="270" t="s">
        <v>20</v>
      </c>
      <c r="E248" s="271">
        <f>E213+E234</f>
        <v>151.9</v>
      </c>
      <c r="F248" s="192"/>
      <c r="G248" s="83">
        <f t="shared" si="7"/>
        <v>0</v>
      </c>
      <c r="H248" s="272"/>
      <c r="I248" s="19"/>
      <c r="J248" s="19"/>
    </row>
    <row r="249" spans="1:10" s="4" customFormat="1" ht="21.95" customHeight="1" x14ac:dyDescent="0.2">
      <c r="A249" s="93"/>
      <c r="B249" s="260">
        <f t="shared" si="8"/>
        <v>245</v>
      </c>
      <c r="C249" s="273" t="s">
        <v>376</v>
      </c>
      <c r="D249" s="179"/>
      <c r="E249" s="179"/>
      <c r="F249" s="180"/>
      <c r="G249" s="83">
        <f t="shared" si="7"/>
        <v>0</v>
      </c>
      <c r="H249" s="94"/>
      <c r="I249" s="19"/>
      <c r="J249" s="19"/>
    </row>
    <row r="250" spans="1:10" s="4" customFormat="1" ht="39.75" customHeight="1" x14ac:dyDescent="0.2">
      <c r="A250" s="93"/>
      <c r="B250" s="260">
        <f t="shared" si="8"/>
        <v>246</v>
      </c>
      <c r="C250" s="178" t="s">
        <v>418</v>
      </c>
      <c r="D250" s="152" t="s">
        <v>20</v>
      </c>
      <c r="E250" s="143">
        <f>SUM(E251:E252)</f>
        <v>119</v>
      </c>
      <c r="F250" s="143"/>
      <c r="G250" s="83">
        <f t="shared" si="7"/>
        <v>0</v>
      </c>
      <c r="H250" s="94"/>
      <c r="I250" s="19"/>
      <c r="J250" s="19"/>
    </row>
    <row r="251" spans="1:10" s="4" customFormat="1" ht="21.95" customHeight="1" x14ac:dyDescent="0.2">
      <c r="A251" s="76"/>
      <c r="B251" s="260">
        <f t="shared" si="8"/>
        <v>247</v>
      </c>
      <c r="C251" s="106" t="s">
        <v>416</v>
      </c>
      <c r="D251" s="173" t="s">
        <v>20</v>
      </c>
      <c r="E251" s="150">
        <v>94</v>
      </c>
      <c r="F251" s="112"/>
      <c r="G251" s="83">
        <f t="shared" si="7"/>
        <v>0</v>
      </c>
      <c r="H251" s="90"/>
      <c r="I251" s="19"/>
      <c r="J251" s="19"/>
    </row>
    <row r="252" spans="1:10" s="4" customFormat="1" ht="21.95" customHeight="1" x14ac:dyDescent="0.2">
      <c r="A252" s="76"/>
      <c r="B252" s="260">
        <f t="shared" si="8"/>
        <v>248</v>
      </c>
      <c r="C252" s="106" t="s">
        <v>417</v>
      </c>
      <c r="D252" s="107" t="s">
        <v>20</v>
      </c>
      <c r="E252" s="68">
        <v>25</v>
      </c>
      <c r="F252" s="109"/>
      <c r="G252" s="83">
        <f t="shared" si="7"/>
        <v>0</v>
      </c>
      <c r="H252" s="90"/>
      <c r="I252" s="19"/>
      <c r="J252" s="19"/>
    </row>
    <row r="253" spans="1:10" s="4" customFormat="1" ht="21.95" customHeight="1" x14ac:dyDescent="0.2">
      <c r="A253" s="76"/>
      <c r="B253" s="260">
        <f t="shared" si="8"/>
        <v>249</v>
      </c>
      <c r="C253" s="227" t="s">
        <v>570</v>
      </c>
      <c r="D253" s="228" t="s">
        <v>462</v>
      </c>
      <c r="E253" s="229">
        <v>24</v>
      </c>
      <c r="F253" s="109"/>
      <c r="G253" s="83">
        <f t="shared" si="7"/>
        <v>0</v>
      </c>
      <c r="H253" s="90"/>
      <c r="I253" s="19"/>
      <c r="J253" s="19"/>
    </row>
    <row r="254" spans="1:10" s="4" customFormat="1" ht="21.95" customHeight="1" x14ac:dyDescent="0.2">
      <c r="A254" s="76"/>
      <c r="B254" s="260">
        <f t="shared" si="8"/>
        <v>250</v>
      </c>
      <c r="C254" s="227" t="s">
        <v>571</v>
      </c>
      <c r="D254" s="228" t="s">
        <v>462</v>
      </c>
      <c r="E254" s="229">
        <v>5</v>
      </c>
      <c r="F254" s="109"/>
      <c r="G254" s="83">
        <f t="shared" si="7"/>
        <v>0</v>
      </c>
      <c r="H254" s="90"/>
      <c r="I254" s="19"/>
      <c r="J254" s="19"/>
    </row>
    <row r="255" spans="1:10" s="4" customFormat="1" ht="21.95" customHeight="1" x14ac:dyDescent="0.2">
      <c r="A255" s="76"/>
      <c r="B255" s="260">
        <f t="shared" si="8"/>
        <v>251</v>
      </c>
      <c r="C255" s="227" t="s">
        <v>572</v>
      </c>
      <c r="D255" s="228" t="s">
        <v>462</v>
      </c>
      <c r="E255" s="229">
        <v>6</v>
      </c>
      <c r="F255" s="109"/>
      <c r="G255" s="83">
        <f t="shared" si="7"/>
        <v>0</v>
      </c>
      <c r="H255" s="90"/>
      <c r="I255" s="19"/>
      <c r="J255" s="19"/>
    </row>
    <row r="256" spans="1:10" s="4" customFormat="1" ht="21.95" customHeight="1" x14ac:dyDescent="0.2">
      <c r="A256" s="76"/>
      <c r="B256" s="260">
        <f t="shared" si="8"/>
        <v>252</v>
      </c>
      <c r="C256" s="227" t="s">
        <v>573</v>
      </c>
      <c r="D256" s="228" t="s">
        <v>462</v>
      </c>
      <c r="E256" s="229">
        <v>15</v>
      </c>
      <c r="F256" s="109"/>
      <c r="G256" s="83">
        <f t="shared" si="7"/>
        <v>0</v>
      </c>
      <c r="H256" s="90"/>
      <c r="I256" s="19"/>
      <c r="J256" s="19"/>
    </row>
    <row r="257" spans="1:10" s="4" customFormat="1" ht="21.95" customHeight="1" x14ac:dyDescent="0.2">
      <c r="A257" s="76"/>
      <c r="B257" s="260">
        <f t="shared" si="8"/>
        <v>253</v>
      </c>
      <c r="C257" s="227" t="s">
        <v>574</v>
      </c>
      <c r="D257" s="228" t="s">
        <v>462</v>
      </c>
      <c r="E257" s="229">
        <v>2</v>
      </c>
      <c r="F257" s="109"/>
      <c r="G257" s="83">
        <f t="shared" si="7"/>
        <v>0</v>
      </c>
      <c r="H257" s="90"/>
      <c r="I257" s="19"/>
      <c r="J257" s="19"/>
    </row>
    <row r="258" spans="1:10" s="4" customFormat="1" ht="21.95" customHeight="1" x14ac:dyDescent="0.2">
      <c r="A258" s="76"/>
      <c r="B258" s="260">
        <f t="shared" si="8"/>
        <v>254</v>
      </c>
      <c r="C258" s="227" t="s">
        <v>575</v>
      </c>
      <c r="D258" s="228" t="s">
        <v>462</v>
      </c>
      <c r="E258" s="229">
        <v>14</v>
      </c>
      <c r="F258" s="109"/>
      <c r="G258" s="83">
        <f t="shared" si="7"/>
        <v>0</v>
      </c>
      <c r="H258" s="90"/>
      <c r="I258" s="19"/>
      <c r="J258" s="19"/>
    </row>
    <row r="259" spans="1:10" s="4" customFormat="1" ht="21.95" customHeight="1" x14ac:dyDescent="0.2">
      <c r="A259" s="76"/>
      <c r="B259" s="260">
        <f t="shared" si="8"/>
        <v>255</v>
      </c>
      <c r="C259" s="234" t="s">
        <v>576</v>
      </c>
      <c r="D259" s="228" t="s">
        <v>462</v>
      </c>
      <c r="E259" s="229">
        <v>1</v>
      </c>
      <c r="F259" s="109"/>
      <c r="G259" s="83">
        <f t="shared" si="7"/>
        <v>0</v>
      </c>
      <c r="H259" s="90"/>
      <c r="I259" s="19"/>
      <c r="J259" s="19"/>
    </row>
    <row r="260" spans="1:10" s="4" customFormat="1" ht="21.95" customHeight="1" x14ac:dyDescent="0.2">
      <c r="A260" s="93"/>
      <c r="B260" s="260">
        <f t="shared" si="8"/>
        <v>256</v>
      </c>
      <c r="C260" s="184" t="s">
        <v>377</v>
      </c>
      <c r="D260" s="185" t="s">
        <v>21</v>
      </c>
      <c r="E260" s="140">
        <v>3</v>
      </c>
      <c r="F260" s="144"/>
      <c r="G260" s="83">
        <f t="shared" si="7"/>
        <v>0</v>
      </c>
      <c r="H260" s="94"/>
      <c r="I260" s="19"/>
      <c r="J260" s="19"/>
    </row>
    <row r="261" spans="1:10" s="4" customFormat="1" ht="21.95" customHeight="1" x14ac:dyDescent="0.2">
      <c r="A261" s="76"/>
      <c r="B261" s="260">
        <f t="shared" si="8"/>
        <v>257</v>
      </c>
      <c r="C261" s="106" t="s">
        <v>421</v>
      </c>
      <c r="D261" s="107" t="s">
        <v>21</v>
      </c>
      <c r="E261" s="68">
        <v>3</v>
      </c>
      <c r="F261" s="109"/>
      <c r="G261" s="83">
        <f t="shared" si="7"/>
        <v>0</v>
      </c>
      <c r="H261" s="90"/>
      <c r="I261" s="19"/>
      <c r="J261" s="19"/>
    </row>
    <row r="262" spans="1:10" s="4" customFormat="1" ht="21.95" customHeight="1" x14ac:dyDescent="0.2">
      <c r="A262" s="93"/>
      <c r="B262" s="260">
        <f t="shared" si="8"/>
        <v>258</v>
      </c>
      <c r="C262" s="184" t="s">
        <v>383</v>
      </c>
      <c r="D262" s="185" t="s">
        <v>17</v>
      </c>
      <c r="E262" s="140">
        <v>3</v>
      </c>
      <c r="F262" s="144"/>
      <c r="G262" s="83">
        <f t="shared" si="7"/>
        <v>0</v>
      </c>
      <c r="H262" s="94"/>
      <c r="I262" s="19"/>
      <c r="J262" s="19"/>
    </row>
    <row r="263" spans="1:10" s="4" customFormat="1" ht="21.95" customHeight="1" x14ac:dyDescent="0.2">
      <c r="A263" s="76"/>
      <c r="B263" s="260">
        <f t="shared" si="8"/>
        <v>259</v>
      </c>
      <c r="C263" s="106" t="s">
        <v>422</v>
      </c>
      <c r="D263" s="107" t="s">
        <v>17</v>
      </c>
      <c r="E263" s="68">
        <v>3</v>
      </c>
      <c r="F263" s="109"/>
      <c r="G263" s="83">
        <f t="shared" si="7"/>
        <v>0</v>
      </c>
      <c r="H263" s="90"/>
      <c r="I263" s="19"/>
      <c r="J263" s="19"/>
    </row>
    <row r="264" spans="1:10" s="4" customFormat="1" ht="21.95" customHeight="1" x14ac:dyDescent="0.2">
      <c r="A264" s="93"/>
      <c r="B264" s="260">
        <f t="shared" si="8"/>
        <v>260</v>
      </c>
      <c r="C264" s="184" t="s">
        <v>384</v>
      </c>
      <c r="D264" s="185" t="s">
        <v>17</v>
      </c>
      <c r="E264" s="140">
        <v>3</v>
      </c>
      <c r="F264" s="144"/>
      <c r="G264" s="83">
        <f t="shared" si="7"/>
        <v>0</v>
      </c>
      <c r="H264" s="94"/>
      <c r="I264" s="19"/>
      <c r="J264" s="19"/>
    </row>
    <row r="265" spans="1:10" s="4" customFormat="1" ht="21.95" customHeight="1" x14ac:dyDescent="0.2">
      <c r="A265" s="76"/>
      <c r="B265" s="260">
        <f t="shared" si="8"/>
        <v>261</v>
      </c>
      <c r="C265" s="106" t="s">
        <v>423</v>
      </c>
      <c r="D265" s="107" t="s">
        <v>17</v>
      </c>
      <c r="E265" s="68">
        <v>3</v>
      </c>
      <c r="F265" s="109"/>
      <c r="G265" s="83">
        <f t="shared" si="7"/>
        <v>0</v>
      </c>
      <c r="H265" s="90"/>
      <c r="I265" s="19"/>
      <c r="J265" s="19"/>
    </row>
    <row r="266" spans="1:10" s="4" customFormat="1" ht="21.95" customHeight="1" x14ac:dyDescent="0.2">
      <c r="A266" s="93"/>
      <c r="B266" s="260">
        <f t="shared" si="8"/>
        <v>262</v>
      </c>
      <c r="C266" s="184" t="s">
        <v>378</v>
      </c>
      <c r="D266" s="185" t="s">
        <v>17</v>
      </c>
      <c r="E266" s="140">
        <v>2</v>
      </c>
      <c r="F266" s="144"/>
      <c r="G266" s="83">
        <f t="shared" si="7"/>
        <v>0</v>
      </c>
      <c r="H266" s="94"/>
      <c r="I266" s="19"/>
      <c r="J266" s="19"/>
    </row>
    <row r="267" spans="1:10" s="4" customFormat="1" ht="21.95" customHeight="1" x14ac:dyDescent="0.2">
      <c r="A267" s="76"/>
      <c r="B267" s="260">
        <f t="shared" si="8"/>
        <v>263</v>
      </c>
      <c r="C267" s="106" t="s">
        <v>424</v>
      </c>
      <c r="D267" s="107" t="s">
        <v>17</v>
      </c>
      <c r="E267" s="68">
        <v>2</v>
      </c>
      <c r="F267" s="109"/>
      <c r="G267" s="83">
        <f t="shared" si="7"/>
        <v>0</v>
      </c>
      <c r="H267" s="90"/>
      <c r="I267" s="19"/>
      <c r="J267" s="19"/>
    </row>
    <row r="268" spans="1:10" s="4" customFormat="1" ht="21.95" customHeight="1" x14ac:dyDescent="0.2">
      <c r="A268" s="93"/>
      <c r="B268" s="260">
        <f t="shared" si="8"/>
        <v>264</v>
      </c>
      <c r="C268" s="187" t="s">
        <v>379</v>
      </c>
      <c r="D268" s="185" t="s">
        <v>17</v>
      </c>
      <c r="E268" s="140">
        <v>4</v>
      </c>
      <c r="F268" s="144"/>
      <c r="G268" s="83">
        <f t="shared" si="7"/>
        <v>0</v>
      </c>
      <c r="H268" s="94"/>
      <c r="I268" s="19"/>
      <c r="J268" s="19"/>
    </row>
    <row r="269" spans="1:10" s="4" customFormat="1" ht="21.95" customHeight="1" x14ac:dyDescent="0.2">
      <c r="A269" s="108"/>
      <c r="B269" s="260">
        <f t="shared" si="8"/>
        <v>265</v>
      </c>
      <c r="C269" s="106" t="s">
        <v>425</v>
      </c>
      <c r="D269" s="107" t="s">
        <v>17</v>
      </c>
      <c r="E269" s="68">
        <v>4</v>
      </c>
      <c r="F269" s="109"/>
      <c r="G269" s="83">
        <f t="shared" si="7"/>
        <v>0</v>
      </c>
      <c r="H269" s="90"/>
      <c r="I269" s="19"/>
      <c r="J269" s="19"/>
    </row>
    <row r="270" spans="1:10" s="4" customFormat="1" ht="21.95" customHeight="1" x14ac:dyDescent="0.2">
      <c r="A270" s="93"/>
      <c r="B270" s="260">
        <f t="shared" si="8"/>
        <v>266</v>
      </c>
      <c r="C270" s="188" t="s">
        <v>380</v>
      </c>
      <c r="D270" s="142" t="s">
        <v>20</v>
      </c>
      <c r="E270" s="143">
        <v>25</v>
      </c>
      <c r="F270" s="144"/>
      <c r="G270" s="83">
        <f t="shared" si="7"/>
        <v>0</v>
      </c>
      <c r="H270" s="94" t="s">
        <v>381</v>
      </c>
      <c r="I270" s="19"/>
      <c r="J270" s="19"/>
    </row>
    <row r="271" spans="1:10" s="4" customFormat="1" ht="21.95" customHeight="1" x14ac:dyDescent="0.2">
      <c r="A271" s="76"/>
      <c r="B271" s="260">
        <f t="shared" si="8"/>
        <v>267</v>
      </c>
      <c r="C271" s="91" t="s">
        <v>426</v>
      </c>
      <c r="D271" s="80" t="s">
        <v>20</v>
      </c>
      <c r="E271" s="67">
        <v>25</v>
      </c>
      <c r="F271" s="111"/>
      <c r="G271" s="83">
        <f t="shared" si="7"/>
        <v>0</v>
      </c>
      <c r="H271" s="90"/>
      <c r="I271" s="19"/>
      <c r="J271" s="19"/>
    </row>
    <row r="272" spans="1:10" s="4" customFormat="1" ht="21.95" customHeight="1" x14ac:dyDescent="0.2">
      <c r="A272" s="139"/>
      <c r="B272" s="260">
        <f t="shared" si="8"/>
        <v>268</v>
      </c>
      <c r="C272" s="167" t="s">
        <v>275</v>
      </c>
      <c r="D272" s="185" t="s">
        <v>17</v>
      </c>
      <c r="E272" s="140">
        <v>21</v>
      </c>
      <c r="F272" s="143"/>
      <c r="G272" s="83">
        <f t="shared" si="7"/>
        <v>0</v>
      </c>
      <c r="H272" s="133"/>
      <c r="I272" s="19"/>
      <c r="J272" s="19"/>
    </row>
    <row r="273" spans="1:12" s="4" customFormat="1" ht="21.95" customHeight="1" x14ac:dyDescent="0.2">
      <c r="A273" s="108"/>
      <c r="B273" s="260">
        <f t="shared" si="8"/>
        <v>269</v>
      </c>
      <c r="C273" s="113" t="s">
        <v>427</v>
      </c>
      <c r="D273" s="107" t="s">
        <v>17</v>
      </c>
      <c r="E273" s="68">
        <v>21</v>
      </c>
      <c r="F273" s="38"/>
      <c r="G273" s="83">
        <f t="shared" si="7"/>
        <v>0</v>
      </c>
      <c r="H273" s="181"/>
      <c r="I273" s="19"/>
      <c r="J273" s="19"/>
    </row>
    <row r="274" spans="1:12" s="4" customFormat="1" ht="21.95" customHeight="1" x14ac:dyDescent="0.2">
      <c r="A274" s="139"/>
      <c r="B274" s="260">
        <f t="shared" si="8"/>
        <v>270</v>
      </c>
      <c r="C274" s="167" t="s">
        <v>369</v>
      </c>
      <c r="D274" s="146" t="s">
        <v>17</v>
      </c>
      <c r="E274" s="146">
        <v>6</v>
      </c>
      <c r="F274" s="143"/>
      <c r="G274" s="83">
        <f t="shared" si="7"/>
        <v>0</v>
      </c>
      <c r="H274" s="133"/>
      <c r="I274" s="19"/>
      <c r="J274" s="19"/>
    </row>
    <row r="275" spans="1:12" s="4" customFormat="1" ht="21.95" customHeight="1" x14ac:dyDescent="0.2">
      <c r="A275" s="108"/>
      <c r="B275" s="260">
        <f t="shared" si="8"/>
        <v>271</v>
      </c>
      <c r="C275" s="113" t="s">
        <v>409</v>
      </c>
      <c r="D275" s="69" t="s">
        <v>17</v>
      </c>
      <c r="E275" s="69">
        <v>6</v>
      </c>
      <c r="F275" s="38"/>
      <c r="G275" s="83">
        <f t="shared" si="7"/>
        <v>0</v>
      </c>
      <c r="H275" s="181"/>
      <c r="I275" s="19"/>
      <c r="J275" s="19"/>
    </row>
    <row r="276" spans="1:12" s="4" customFormat="1" ht="21.95" customHeight="1" x14ac:dyDescent="0.2">
      <c r="A276" s="139"/>
      <c r="B276" s="260">
        <f t="shared" si="8"/>
        <v>272</v>
      </c>
      <c r="C276" s="167" t="s">
        <v>382</v>
      </c>
      <c r="D276" s="146" t="s">
        <v>17</v>
      </c>
      <c r="E276" s="146">
        <v>8</v>
      </c>
      <c r="F276" s="143"/>
      <c r="G276" s="83">
        <f t="shared" si="7"/>
        <v>0</v>
      </c>
      <c r="H276" s="133"/>
      <c r="I276" s="19"/>
      <c r="J276" s="19"/>
    </row>
    <row r="277" spans="1:12" s="4" customFormat="1" ht="21.95" customHeight="1" x14ac:dyDescent="0.2">
      <c r="A277" s="108"/>
      <c r="B277" s="260">
        <f t="shared" si="8"/>
        <v>273</v>
      </c>
      <c r="C277" s="113" t="s">
        <v>428</v>
      </c>
      <c r="D277" s="69" t="s">
        <v>17</v>
      </c>
      <c r="E277" s="69">
        <v>8</v>
      </c>
      <c r="F277" s="38"/>
      <c r="G277" s="83">
        <f t="shared" si="7"/>
        <v>0</v>
      </c>
      <c r="H277" s="181"/>
      <c r="I277" s="19"/>
      <c r="J277" s="19"/>
    </row>
    <row r="278" spans="1:12" s="4" customFormat="1" ht="21.95" customHeight="1" x14ac:dyDescent="0.2">
      <c r="A278" s="139"/>
      <c r="B278" s="260">
        <f t="shared" si="8"/>
        <v>274</v>
      </c>
      <c r="C278" s="167" t="s">
        <v>385</v>
      </c>
      <c r="D278" s="146" t="s">
        <v>17</v>
      </c>
      <c r="E278" s="146">
        <v>2</v>
      </c>
      <c r="F278" s="143"/>
      <c r="G278" s="83">
        <f t="shared" ref="G278:G281" si="9">E278*F278</f>
        <v>0</v>
      </c>
      <c r="H278" s="133"/>
      <c r="I278" s="19"/>
      <c r="J278" s="19"/>
    </row>
    <row r="279" spans="1:12" s="4" customFormat="1" ht="21.95" customHeight="1" x14ac:dyDescent="0.2">
      <c r="A279" s="108"/>
      <c r="B279" s="260">
        <f t="shared" si="8"/>
        <v>275</v>
      </c>
      <c r="C279" s="113" t="s">
        <v>429</v>
      </c>
      <c r="D279" s="69" t="s">
        <v>17</v>
      </c>
      <c r="E279" s="69">
        <v>2</v>
      </c>
      <c r="F279" s="38"/>
      <c r="G279" s="83">
        <f t="shared" si="9"/>
        <v>0</v>
      </c>
      <c r="H279" s="181"/>
      <c r="I279" s="19"/>
      <c r="J279" s="19"/>
    </row>
    <row r="280" spans="1:12" s="4" customFormat="1" ht="21.95" customHeight="1" x14ac:dyDescent="0.2">
      <c r="A280" s="139"/>
      <c r="B280" s="260">
        <f t="shared" si="8"/>
        <v>276</v>
      </c>
      <c r="C280" s="167" t="s">
        <v>386</v>
      </c>
      <c r="D280" s="146" t="s">
        <v>17</v>
      </c>
      <c r="E280" s="146">
        <v>2</v>
      </c>
      <c r="F280" s="143"/>
      <c r="G280" s="83">
        <f t="shared" si="9"/>
        <v>0</v>
      </c>
      <c r="H280" s="133"/>
      <c r="I280" s="19"/>
      <c r="J280" s="19"/>
    </row>
    <row r="281" spans="1:12" s="4" customFormat="1" ht="21.95" customHeight="1" x14ac:dyDescent="0.2">
      <c r="A281" s="157"/>
      <c r="B281" s="260">
        <f t="shared" si="8"/>
        <v>277</v>
      </c>
      <c r="C281" s="189" t="s">
        <v>310</v>
      </c>
      <c r="D281" s="190" t="s">
        <v>20</v>
      </c>
      <c r="E281" s="191">
        <f>E250</f>
        <v>119</v>
      </c>
      <c r="F281" s="192"/>
      <c r="G281" s="83">
        <f t="shared" si="9"/>
        <v>0</v>
      </c>
      <c r="H281" s="193"/>
      <c r="I281" s="19" t="s">
        <v>19</v>
      </c>
      <c r="J281" s="19"/>
    </row>
    <row r="282" spans="1:12" s="4" customFormat="1" ht="21.95" customHeight="1" x14ac:dyDescent="0.2">
      <c r="A282" s="132" t="s">
        <v>389</v>
      </c>
      <c r="B282" s="132"/>
      <c r="C282" s="132"/>
      <c r="D282" s="132"/>
      <c r="E282" s="132"/>
      <c r="F282" s="182"/>
      <c r="G282" s="183">
        <f>SUM(G5:G281)</f>
        <v>0</v>
      </c>
      <c r="H282" s="23"/>
      <c r="I282" s="116"/>
      <c r="J282" s="116"/>
    </row>
    <row r="283" spans="1:12" s="4" customFormat="1" ht="21.95" customHeight="1" thickBot="1" x14ac:dyDescent="0.25">
      <c r="A283" s="276" t="s">
        <v>390</v>
      </c>
      <c r="B283" s="277"/>
      <c r="C283" s="127"/>
      <c r="D283" s="127"/>
      <c r="E283" s="127"/>
      <c r="F283" s="23"/>
      <c r="G283" s="36">
        <f>G282*20/120</f>
        <v>0</v>
      </c>
      <c r="H283" s="23"/>
      <c r="I283" s="116"/>
      <c r="J283" s="116"/>
    </row>
    <row r="284" spans="1:12" ht="28.5" customHeight="1" x14ac:dyDescent="0.25">
      <c r="A284" s="126" t="s">
        <v>25</v>
      </c>
      <c r="B284" s="25"/>
      <c r="C284" s="25"/>
      <c r="D284" s="25"/>
      <c r="E284" s="25"/>
      <c r="F284" s="25"/>
      <c r="G284" s="25"/>
      <c r="H284" s="25"/>
    </row>
    <row r="285" spans="1:12" ht="33" customHeight="1" x14ac:dyDescent="0.2">
      <c r="A285" s="274" t="s">
        <v>26</v>
      </c>
      <c r="B285" s="275"/>
      <c r="C285" s="275"/>
      <c r="D285" s="275"/>
      <c r="E285" s="275"/>
      <c r="F285" s="275"/>
      <c r="G285" s="275"/>
      <c r="H285" s="275"/>
      <c r="J285"/>
      <c r="K285"/>
      <c r="L285"/>
    </row>
    <row r="286" spans="1:12" ht="49.5" customHeight="1" x14ac:dyDescent="0.2">
      <c r="A286" s="274" t="s">
        <v>388</v>
      </c>
      <c r="B286" s="275"/>
      <c r="C286" s="275"/>
      <c r="D286" s="275"/>
      <c r="E286" s="275"/>
      <c r="F286" s="275"/>
      <c r="G286" s="275"/>
      <c r="H286" s="275"/>
      <c r="J286"/>
      <c r="K286"/>
      <c r="L286"/>
    </row>
    <row r="287" spans="1:12" ht="27.75" customHeight="1" x14ac:dyDescent="0.2">
      <c r="A287" s="274" t="s">
        <v>28</v>
      </c>
      <c r="B287" s="275"/>
      <c r="C287" s="275"/>
      <c r="D287" s="275"/>
      <c r="E287" s="275"/>
      <c r="F287" s="275"/>
      <c r="G287" s="275"/>
      <c r="H287" s="275"/>
      <c r="J287"/>
      <c r="K287"/>
      <c r="L287"/>
    </row>
    <row r="288" spans="1:12" ht="39.75" customHeight="1" x14ac:dyDescent="0.2">
      <c r="A288" s="274" t="s">
        <v>387</v>
      </c>
      <c r="B288" s="275"/>
      <c r="C288" s="275"/>
      <c r="D288" s="275"/>
      <c r="E288" s="275"/>
      <c r="F288" s="275"/>
      <c r="G288" s="275"/>
      <c r="H288" s="275"/>
      <c r="J288"/>
      <c r="K288"/>
      <c r="L288"/>
    </row>
    <row r="289" spans="1:8" s="26" customFormat="1" ht="29.25" customHeight="1" x14ac:dyDescent="0.2">
      <c r="A289" s="117"/>
      <c r="B289" s="117"/>
      <c r="C289" s="118"/>
      <c r="D289" s="118"/>
      <c r="E289" s="118"/>
      <c r="F289" s="214"/>
      <c r="G289" s="214"/>
      <c r="H289" s="119"/>
    </row>
    <row r="290" spans="1:8" s="26" customFormat="1" ht="11.45" customHeight="1" x14ac:dyDescent="0.2">
      <c r="A290" s="119"/>
      <c r="B290" s="120"/>
      <c r="C290" s="121"/>
      <c r="D290" s="121"/>
      <c r="E290" s="121"/>
      <c r="F290" s="213"/>
      <c r="G290" s="213"/>
      <c r="H290" s="119"/>
    </row>
    <row r="291" spans="1:8" s="26" customFormat="1" ht="11.45" customHeight="1" x14ac:dyDescent="0.2">
      <c r="A291" s="119"/>
      <c r="B291" s="120"/>
      <c r="C291" s="122"/>
      <c r="D291" s="119"/>
      <c r="E291" s="117"/>
      <c r="F291" s="213"/>
      <c r="G291" s="213"/>
      <c r="H291" s="119"/>
    </row>
    <row r="292" spans="1:8" s="26" customFormat="1" ht="11.45" customHeight="1" x14ac:dyDescent="0.2">
      <c r="A292" s="119"/>
      <c r="B292" s="120"/>
      <c r="C292" s="123"/>
      <c r="D292" s="119"/>
      <c r="E292" s="124"/>
      <c r="F292" s="213"/>
      <c r="G292" s="213"/>
      <c r="H292" s="119"/>
    </row>
    <row r="293" spans="1:8" x14ac:dyDescent="0.2">
      <c r="A293" s="125"/>
      <c r="B293" s="125"/>
      <c r="C293" s="123"/>
      <c r="D293" s="119"/>
      <c r="E293" s="124"/>
      <c r="F293" s="125"/>
      <c r="G293" s="125"/>
      <c r="H293" s="125"/>
    </row>
    <row r="294" spans="1:8" x14ac:dyDescent="0.2">
      <c r="A294" s="125"/>
      <c r="B294" s="125"/>
      <c r="C294" s="123"/>
      <c r="D294" s="119"/>
      <c r="E294" s="124"/>
      <c r="F294" s="125"/>
      <c r="G294" s="125"/>
      <c r="H294" s="125"/>
    </row>
    <row r="295" spans="1:8" x14ac:dyDescent="0.2">
      <c r="A295" s="125"/>
      <c r="B295" s="125"/>
      <c r="C295" s="125"/>
      <c r="D295" s="125"/>
      <c r="E295" s="125"/>
      <c r="F295" s="125"/>
      <c r="G295" s="125"/>
      <c r="H295" s="125"/>
    </row>
    <row r="296" spans="1:8" x14ac:dyDescent="0.2">
      <c r="A296" s="125"/>
      <c r="B296" s="125"/>
      <c r="C296" s="125"/>
      <c r="D296" s="125"/>
      <c r="E296" s="125"/>
      <c r="F296" s="125"/>
      <c r="G296" s="125"/>
      <c r="H296" s="125"/>
    </row>
  </sheetData>
  <mergeCells count="15">
    <mergeCell ref="A286:H286"/>
    <mergeCell ref="A287:H287"/>
    <mergeCell ref="A288:H288"/>
    <mergeCell ref="A283:B283"/>
    <mergeCell ref="A285:H285"/>
    <mergeCell ref="F292:G292"/>
    <mergeCell ref="F289:G289"/>
    <mergeCell ref="F290:G290"/>
    <mergeCell ref="F291:G291"/>
    <mergeCell ref="A1:B1"/>
    <mergeCell ref="C1:H1"/>
    <mergeCell ref="A2:B2"/>
    <mergeCell ref="C2:H2"/>
    <mergeCell ref="A3:B3"/>
    <mergeCell ref="C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1"/>
  <sheetViews>
    <sheetView workbookViewId="0"/>
  </sheetViews>
  <sheetFormatPr defaultColWidth="10.5" defaultRowHeight="11.45" customHeight="1" x14ac:dyDescent="0.2"/>
  <cols>
    <col min="1" max="1" width="8" style="1" customWidth="1"/>
    <col min="2" max="2" width="12.83203125" style="1" customWidth="1"/>
    <col min="3" max="3" width="40.83203125" style="1" customWidth="1"/>
    <col min="4" max="6" width="10.5" style="1" customWidth="1"/>
    <col min="7" max="7" width="18.6640625" style="1" customWidth="1"/>
    <col min="8" max="8" width="10.83203125" style="1" customWidth="1"/>
    <col min="9" max="9" width="19.1640625" style="1" customWidth="1"/>
    <col min="10" max="10" width="10.5" style="1" hidden="1" customWidth="1"/>
    <col min="11" max="11" width="10.5" style="1" customWidth="1"/>
  </cols>
  <sheetData>
    <row r="1" spans="1:11" s="1" customFormat="1" ht="41.1" customHeight="1" x14ac:dyDescent="0.2">
      <c r="A1" s="2" t="s">
        <v>3</v>
      </c>
      <c r="B1" s="2" t="s">
        <v>4</v>
      </c>
      <c r="C1" s="2" t="s">
        <v>32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</v>
      </c>
      <c r="J1" s="2" t="s">
        <v>12</v>
      </c>
      <c r="K1" s="2" t="s">
        <v>13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ЦД1</vt:lpstr>
      <vt:lpstr>ЦД</vt:lpstr>
      <vt:lpstr>Изменения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Маковецкая Анастасия Владимировна</dc:creator>
  <cp:lastModifiedBy>Im</cp:lastModifiedBy>
  <dcterms:created xsi:type="dcterms:W3CDTF">2023-09-22T05:36:59Z</dcterms:created>
  <dcterms:modified xsi:type="dcterms:W3CDTF">2024-05-02T08:55:13Z</dcterms:modified>
</cp:coreProperties>
</file>